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DOS\DOS3\2 - INSTANCES\E - GC • Groupes de concertation\Année 2025-2026\1 - CSA\15 - GC du mercredi 11.03.2026 - Préparation de rentrée 2026 - postes vie scolaire\documents pour OS\"/>
    </mc:Choice>
  </mc:AlternateContent>
  <xr:revisionPtr revIDLastSave="0" documentId="8_{8AC79899-8AB0-40BD-9F2F-C67983D13AB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trôle" sheetId="36" state="hidden" r:id="rId1"/>
    <sheet name="AED 2025-2026" sheetId="26" r:id="rId2"/>
    <sheet name="Table calcul" sheetId="41" state="hidden" r:id="rId3"/>
    <sheet name="suivi conso" sheetId="37" state="hidden" r:id="rId4"/>
    <sheet name="conso aed" sheetId="38" state="hidden" r:id="rId5"/>
    <sheet name="conso ade" sheetId="39" state="hidden" r:id="rId6"/>
    <sheet name="AED conso" sheetId="31" state="hidden" r:id="rId7"/>
  </sheets>
  <definedNames>
    <definedName name="_xlnm._FilterDatabase" localSheetId="1" hidden="1">'AED 2025-2026'!$A$2:$BD$312</definedName>
    <definedName name="_xlnm._FilterDatabase" localSheetId="6" hidden="1">'AED conso'!$A$1:$W$313</definedName>
    <definedName name="_xlnm._FilterDatabase" localSheetId="3" hidden="1">'suivi conso'!$A$3:$BZ$314</definedName>
    <definedName name="_MonAcad" localSheetId="6">#REF!</definedName>
    <definedName name="_MonAcad" localSheetId="2">#REF!</definedName>
    <definedName name="_MonAcad">#REF!</definedName>
    <definedName name="ddd" localSheetId="1">#REF!</definedName>
    <definedName name="ddd" localSheetId="3">#REF!</definedName>
    <definedName name="ddd" localSheetId="2">#REF!</definedName>
    <definedName name="ddd">#REF!</definedName>
    <definedName name="dddd" localSheetId="1">#REF!</definedName>
    <definedName name="dddd" localSheetId="3">#REF!</definedName>
    <definedName name="dddd" localSheetId="2">#REF!</definedName>
    <definedName name="dddd">#REF!</definedName>
    <definedName name="ddddddd" localSheetId="1">#REF!</definedName>
    <definedName name="ddddddd" localSheetId="3">#REF!</definedName>
    <definedName name="ddddddd" localSheetId="2">#REF!</definedName>
    <definedName name="ddddddd">#REF!</definedName>
    <definedName name="ee" localSheetId="6">#REF!</definedName>
    <definedName name="ee" localSheetId="2">#REF!</definedName>
    <definedName name="ee">#REF!</definedName>
    <definedName name="Excel_BuiltIn__FilterDatabase_11">NA()</definedName>
    <definedName name="Excel_BuiltIn_Print_Area_1_1" localSheetId="1">(#REF!,#REF!)</definedName>
    <definedName name="Excel_BuiltIn_Print_Area_1_1" localSheetId="6">(#REF!,#REF!)</definedName>
    <definedName name="Excel_BuiltIn_Print_Area_1_1" localSheetId="3">(#REF!,#REF!)</definedName>
    <definedName name="Excel_BuiltIn_Print_Area_1_1" localSheetId="2">(#REF!,#REF!)</definedName>
    <definedName name="Excel_BuiltIn_Print_Area_1_1">(#REF!,#REF!)</definedName>
    <definedName name="Excel_BuiltIn_Print_Area_1_1_1" localSheetId="1">#REF!</definedName>
    <definedName name="Excel_BuiltIn_Print_Area_1_1_1" localSheetId="6">#REF!</definedName>
    <definedName name="Excel_BuiltIn_Print_Area_1_1_1" localSheetId="3">#REF!</definedName>
    <definedName name="Excel_BuiltIn_Print_Area_1_1_1" localSheetId="2">#REF!</definedName>
    <definedName name="Excel_BuiltIn_Print_Area_1_1_1">#REF!</definedName>
    <definedName name="Excel_BuiltIn_Print_Area_1_1_1_1" localSheetId="1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2">#REF!</definedName>
    <definedName name="Excel_BuiltIn_Print_Area_1_1_1_1">#REF!</definedName>
    <definedName name="Print_Area_0">NA()</definedName>
    <definedName name="_xlnm.Print_Area" localSheetId="1">'AED 2025-2026'!$A$2:$G$312</definedName>
    <definedName name="_xlnm.Print_Area" localSheetId="3">'suivi conso'!$A$3:$F$316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2" i="26" l="1"/>
  <c r="E9" i="41" l="1"/>
  <c r="D9" i="41"/>
  <c r="C9" i="41"/>
  <c r="B9" i="41"/>
  <c r="E8" i="41"/>
  <c r="D8" i="41"/>
  <c r="C8" i="41"/>
  <c r="B8" i="41"/>
  <c r="E7" i="41"/>
  <c r="D7" i="41"/>
  <c r="C7" i="41"/>
  <c r="B7" i="41"/>
  <c r="E6" i="41"/>
  <c r="D6" i="41"/>
  <c r="C6" i="41"/>
  <c r="B6" i="41"/>
  <c r="D5" i="41"/>
  <c r="C5" i="41"/>
  <c r="B5" i="41"/>
  <c r="E4" i="41"/>
  <c r="D4" i="41"/>
  <c r="C4" i="41"/>
  <c r="B4" i="41"/>
  <c r="E3" i="41"/>
  <c r="D3" i="41"/>
  <c r="C3" i="41"/>
  <c r="B3" i="41"/>
  <c r="T236" i="37" l="1"/>
  <c r="D335" i="37"/>
  <c r="D334" i="37"/>
  <c r="I235" i="37"/>
  <c r="O235" i="37"/>
  <c r="M256" i="37"/>
  <c r="M257" i="37"/>
  <c r="M258" i="37"/>
  <c r="M259" i="37"/>
  <c r="M260" i="37"/>
  <c r="M261" i="37"/>
  <c r="M262" i="37"/>
  <c r="M263" i="37"/>
  <c r="M264" i="37"/>
  <c r="M265" i="37"/>
  <c r="M266" i="37"/>
  <c r="M267" i="37"/>
  <c r="M268" i="37"/>
  <c r="M269" i="37"/>
  <c r="M270" i="37"/>
  <c r="M271" i="37"/>
  <c r="M272" i="37"/>
  <c r="M273" i="37"/>
  <c r="M274" i="37"/>
  <c r="M275" i="37"/>
  <c r="M276" i="37"/>
  <c r="M277" i="37"/>
  <c r="M278" i="37"/>
  <c r="M279" i="37"/>
  <c r="M280" i="37"/>
  <c r="M281" i="37"/>
  <c r="M282" i="37"/>
  <c r="M283" i="37"/>
  <c r="M284" i="37"/>
  <c r="M285" i="37"/>
  <c r="M286" i="37"/>
  <c r="M287" i="37"/>
  <c r="M288" i="37"/>
  <c r="M289" i="37"/>
  <c r="M290" i="37"/>
  <c r="M291" i="37"/>
  <c r="M292" i="37"/>
  <c r="M293" i="37"/>
  <c r="M294" i="37"/>
  <c r="M295" i="37"/>
  <c r="M296" i="37"/>
  <c r="M297" i="37"/>
  <c r="M298" i="37"/>
  <c r="M299" i="37"/>
  <c r="M300" i="37"/>
  <c r="M301" i="37"/>
  <c r="M302" i="37"/>
  <c r="M303" i="37"/>
  <c r="M304" i="37"/>
  <c r="M305" i="37"/>
  <c r="M306" i="37"/>
  <c r="M307" i="37"/>
  <c r="M308" i="37"/>
  <c r="M309" i="37"/>
  <c r="M310" i="37"/>
  <c r="M311" i="37"/>
  <c r="M312" i="37"/>
  <c r="M313" i="37"/>
  <c r="M5" i="37"/>
  <c r="M6" i="37"/>
  <c r="M7" i="37"/>
  <c r="M8" i="37"/>
  <c r="M9" i="37"/>
  <c r="M10" i="37"/>
  <c r="M11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25" i="37"/>
  <c r="M26" i="37"/>
  <c r="M27" i="37"/>
  <c r="M28" i="37"/>
  <c r="M29" i="37"/>
  <c r="M30" i="37"/>
  <c r="M31" i="37"/>
  <c r="M32" i="37"/>
  <c r="M33" i="37"/>
  <c r="M34" i="37"/>
  <c r="M35" i="37"/>
  <c r="M36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51" i="37"/>
  <c r="M52" i="37"/>
  <c r="M53" i="37"/>
  <c r="M54" i="37"/>
  <c r="M55" i="37"/>
  <c r="M56" i="37"/>
  <c r="M57" i="37"/>
  <c r="M58" i="37"/>
  <c r="M59" i="37"/>
  <c r="M60" i="37"/>
  <c r="M61" i="37"/>
  <c r="M62" i="37"/>
  <c r="M63" i="37"/>
  <c r="M64" i="37"/>
  <c r="M65" i="37"/>
  <c r="M66" i="37"/>
  <c r="M67" i="37"/>
  <c r="M68" i="37"/>
  <c r="M69" i="37"/>
  <c r="M70" i="37"/>
  <c r="M71" i="37"/>
  <c r="M72" i="37"/>
  <c r="M73" i="37"/>
  <c r="M74" i="37"/>
  <c r="M75" i="37"/>
  <c r="M76" i="37"/>
  <c r="M77" i="37"/>
  <c r="M78" i="37"/>
  <c r="M79" i="37"/>
  <c r="M80" i="37"/>
  <c r="M81" i="37"/>
  <c r="M82" i="37"/>
  <c r="M83" i="37"/>
  <c r="M84" i="37"/>
  <c r="M85" i="37"/>
  <c r="M86" i="37"/>
  <c r="M87" i="37"/>
  <c r="M88" i="37"/>
  <c r="M89" i="37"/>
  <c r="M90" i="37"/>
  <c r="M91" i="37"/>
  <c r="M92" i="37"/>
  <c r="M93" i="37"/>
  <c r="M94" i="37"/>
  <c r="M95" i="37"/>
  <c r="M96" i="37"/>
  <c r="M97" i="37"/>
  <c r="M98" i="37"/>
  <c r="M99" i="37"/>
  <c r="M100" i="37"/>
  <c r="M101" i="37"/>
  <c r="M102" i="37"/>
  <c r="M103" i="37"/>
  <c r="M104" i="37"/>
  <c r="M105" i="37"/>
  <c r="M106" i="37"/>
  <c r="M107" i="37"/>
  <c r="M108" i="37"/>
  <c r="M109" i="37"/>
  <c r="M110" i="37"/>
  <c r="M111" i="37"/>
  <c r="M112" i="37"/>
  <c r="M113" i="37"/>
  <c r="M114" i="37"/>
  <c r="M115" i="37"/>
  <c r="M116" i="37"/>
  <c r="M117" i="37"/>
  <c r="M118" i="37"/>
  <c r="M119" i="37"/>
  <c r="M120" i="37"/>
  <c r="M121" i="37"/>
  <c r="M122" i="37"/>
  <c r="M123" i="37"/>
  <c r="M124" i="37"/>
  <c r="M125" i="37"/>
  <c r="M126" i="37"/>
  <c r="M127" i="37"/>
  <c r="M128" i="37"/>
  <c r="M129" i="37"/>
  <c r="M130" i="37"/>
  <c r="M131" i="37"/>
  <c r="M132" i="37"/>
  <c r="M133" i="37"/>
  <c r="M134" i="37"/>
  <c r="M135" i="37"/>
  <c r="M136" i="37"/>
  <c r="M137" i="37"/>
  <c r="M138" i="37"/>
  <c r="M139" i="37"/>
  <c r="M140" i="37"/>
  <c r="M141" i="37"/>
  <c r="M142" i="37"/>
  <c r="M143" i="37"/>
  <c r="M144" i="37"/>
  <c r="M145" i="37"/>
  <c r="M146" i="37"/>
  <c r="M147" i="37"/>
  <c r="M148" i="37"/>
  <c r="M149" i="37"/>
  <c r="M150" i="37"/>
  <c r="M151" i="37"/>
  <c r="M152" i="37"/>
  <c r="M153" i="37"/>
  <c r="M154" i="37"/>
  <c r="M155" i="37"/>
  <c r="M156" i="37"/>
  <c r="M157" i="37"/>
  <c r="M158" i="37"/>
  <c r="M159" i="37"/>
  <c r="M160" i="37"/>
  <c r="M161" i="37"/>
  <c r="M162" i="37"/>
  <c r="M163" i="37"/>
  <c r="M164" i="37"/>
  <c r="M165" i="37"/>
  <c r="M166" i="37"/>
  <c r="M167" i="37"/>
  <c r="M168" i="37"/>
  <c r="M169" i="37"/>
  <c r="M170" i="37"/>
  <c r="M171" i="37"/>
  <c r="M172" i="37"/>
  <c r="M173" i="37"/>
  <c r="M174" i="37"/>
  <c r="M175" i="37"/>
  <c r="M176" i="37"/>
  <c r="M177" i="37"/>
  <c r="M178" i="37"/>
  <c r="M179" i="37"/>
  <c r="M180" i="37"/>
  <c r="M181" i="37"/>
  <c r="M182" i="37"/>
  <c r="M183" i="37"/>
  <c r="M184" i="37"/>
  <c r="M185" i="37"/>
  <c r="M186" i="37"/>
  <c r="M187" i="37"/>
  <c r="M188" i="37"/>
  <c r="M189" i="37"/>
  <c r="M190" i="37"/>
  <c r="M191" i="37"/>
  <c r="M192" i="37"/>
  <c r="M193" i="37"/>
  <c r="M194" i="37"/>
  <c r="M195" i="37"/>
  <c r="M196" i="37"/>
  <c r="M197" i="37"/>
  <c r="M198" i="37"/>
  <c r="M199" i="37"/>
  <c r="M200" i="37"/>
  <c r="M201" i="37"/>
  <c r="M202" i="37"/>
  <c r="M203" i="37"/>
  <c r="M204" i="37"/>
  <c r="M205" i="37"/>
  <c r="M206" i="37"/>
  <c r="M207" i="37"/>
  <c r="M208" i="37"/>
  <c r="M209" i="37"/>
  <c r="M210" i="37"/>
  <c r="M211" i="37"/>
  <c r="M212" i="37"/>
  <c r="M213" i="37"/>
  <c r="M214" i="37"/>
  <c r="M215" i="37"/>
  <c r="M216" i="37"/>
  <c r="M217" i="37"/>
  <c r="M218" i="37"/>
  <c r="M219" i="37"/>
  <c r="M220" i="37"/>
  <c r="M221" i="37"/>
  <c r="M222" i="37"/>
  <c r="M223" i="37"/>
  <c r="M224" i="37"/>
  <c r="M225" i="37"/>
  <c r="M226" i="37"/>
  <c r="M227" i="37"/>
  <c r="M228" i="37"/>
  <c r="M229" i="37"/>
  <c r="M230" i="37"/>
  <c r="M231" i="37"/>
  <c r="M232" i="37"/>
  <c r="M233" i="37"/>
  <c r="M234" i="37"/>
  <c r="M235" i="37"/>
  <c r="M237" i="37"/>
  <c r="M238" i="37"/>
  <c r="M239" i="37"/>
  <c r="M240" i="37"/>
  <c r="M241" i="37"/>
  <c r="M242" i="37"/>
  <c r="M243" i="37"/>
  <c r="M244" i="37"/>
  <c r="M245" i="37"/>
  <c r="M246" i="37"/>
  <c r="M247" i="37"/>
  <c r="M248" i="37"/>
  <c r="M249" i="37"/>
  <c r="M250" i="37"/>
  <c r="M251" i="37"/>
  <c r="M252" i="37"/>
  <c r="M253" i="37"/>
  <c r="M254" i="37"/>
  <c r="M255" i="37"/>
  <c r="M4" i="37"/>
  <c r="Q5" i="37"/>
  <c r="R5" i="37" s="1"/>
  <c r="Q6" i="37"/>
  <c r="R6" i="37" s="1"/>
  <c r="Q7" i="37"/>
  <c r="R7" i="37" s="1"/>
  <c r="Q8" i="37"/>
  <c r="R8" i="37" s="1"/>
  <c r="Q9" i="37"/>
  <c r="R9" i="37" s="1"/>
  <c r="Q10" i="37"/>
  <c r="R10" i="37" s="1"/>
  <c r="Q11" i="37"/>
  <c r="R11" i="37" s="1"/>
  <c r="Q12" i="37"/>
  <c r="R12" i="37" s="1"/>
  <c r="Q13" i="37"/>
  <c r="R13" i="37" s="1"/>
  <c r="Q14" i="37"/>
  <c r="R14" i="37" s="1"/>
  <c r="Q15" i="37"/>
  <c r="R15" i="37" s="1"/>
  <c r="Q16" i="37"/>
  <c r="R16" i="37" s="1"/>
  <c r="Q17" i="37"/>
  <c r="R17" i="37" s="1"/>
  <c r="Q18" i="37"/>
  <c r="R18" i="37" s="1"/>
  <c r="Q19" i="37"/>
  <c r="R19" i="37" s="1"/>
  <c r="Q20" i="37"/>
  <c r="R20" i="37" s="1"/>
  <c r="Q21" i="37"/>
  <c r="R21" i="37" s="1"/>
  <c r="Q22" i="37"/>
  <c r="R22" i="37" s="1"/>
  <c r="Q23" i="37"/>
  <c r="R23" i="37" s="1"/>
  <c r="Q24" i="37"/>
  <c r="R24" i="37" s="1"/>
  <c r="Q25" i="37"/>
  <c r="R25" i="37" s="1"/>
  <c r="Q26" i="37"/>
  <c r="R26" i="37" s="1"/>
  <c r="Q27" i="37"/>
  <c r="R27" i="37" s="1"/>
  <c r="Q28" i="37"/>
  <c r="R28" i="37" s="1"/>
  <c r="Q29" i="37"/>
  <c r="R29" i="37" s="1"/>
  <c r="Q30" i="37"/>
  <c r="R30" i="37" s="1"/>
  <c r="Q31" i="37"/>
  <c r="R31" i="37" s="1"/>
  <c r="Q32" i="37"/>
  <c r="R32" i="37" s="1"/>
  <c r="Q33" i="37"/>
  <c r="Q34" i="37"/>
  <c r="R34" i="37" s="1"/>
  <c r="Q35" i="37"/>
  <c r="R35" i="37" s="1"/>
  <c r="Q36" i="37"/>
  <c r="R36" i="37" s="1"/>
  <c r="Q37" i="37"/>
  <c r="R37" i="37" s="1"/>
  <c r="Q38" i="37"/>
  <c r="R38" i="37" s="1"/>
  <c r="Q39" i="37"/>
  <c r="R39" i="37" s="1"/>
  <c r="Q40" i="37"/>
  <c r="R40" i="37" s="1"/>
  <c r="Q41" i="37"/>
  <c r="R41" i="37" s="1"/>
  <c r="Q42" i="37"/>
  <c r="R42" i="37" s="1"/>
  <c r="Q43" i="37"/>
  <c r="R43" i="37" s="1"/>
  <c r="Q44" i="37"/>
  <c r="R44" i="37" s="1"/>
  <c r="Q45" i="37"/>
  <c r="R45" i="37" s="1"/>
  <c r="Q46" i="37"/>
  <c r="R46" i="37" s="1"/>
  <c r="Q47" i="37"/>
  <c r="R47" i="37" s="1"/>
  <c r="Q48" i="37"/>
  <c r="R48" i="37" s="1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58" i="37"/>
  <c r="R58" i="37" s="1"/>
  <c r="Q59" i="37"/>
  <c r="R59" i="37" s="1"/>
  <c r="Q60" i="37"/>
  <c r="R60" i="37" s="1"/>
  <c r="Q61" i="37"/>
  <c r="R61" i="37" s="1"/>
  <c r="Q62" i="37"/>
  <c r="R62" i="37" s="1"/>
  <c r="Q63" i="37"/>
  <c r="R63" i="37" s="1"/>
  <c r="Q64" i="37"/>
  <c r="R64" i="37" s="1"/>
  <c r="Q65" i="37"/>
  <c r="R65" i="37" s="1"/>
  <c r="Q66" i="37"/>
  <c r="R66" i="37" s="1"/>
  <c r="Q67" i="37"/>
  <c r="R67" i="37" s="1"/>
  <c r="Q68" i="37"/>
  <c r="R68" i="37" s="1"/>
  <c r="Q69" i="37"/>
  <c r="R69" i="37" s="1"/>
  <c r="Q70" i="37"/>
  <c r="R70" i="37" s="1"/>
  <c r="Q71" i="37"/>
  <c r="R71" i="37" s="1"/>
  <c r="Q72" i="37"/>
  <c r="R72" i="37" s="1"/>
  <c r="Q73" i="37"/>
  <c r="R73" i="37" s="1"/>
  <c r="Q74" i="37"/>
  <c r="R74" i="37" s="1"/>
  <c r="Q75" i="37"/>
  <c r="R75" i="37" s="1"/>
  <c r="Q76" i="37"/>
  <c r="R76" i="37" s="1"/>
  <c r="Q77" i="37"/>
  <c r="R77" i="37" s="1"/>
  <c r="Q78" i="37"/>
  <c r="R78" i="37" s="1"/>
  <c r="Q79" i="37"/>
  <c r="R79" i="37" s="1"/>
  <c r="Q80" i="37"/>
  <c r="R80" i="37" s="1"/>
  <c r="Q81" i="37"/>
  <c r="R81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Q88" i="37"/>
  <c r="R88" i="37" s="1"/>
  <c r="Q89" i="37"/>
  <c r="R89" i="37" s="1"/>
  <c r="Q90" i="37"/>
  <c r="R90" i="37" s="1"/>
  <c r="Q91" i="37"/>
  <c r="R91" i="37" s="1"/>
  <c r="Q92" i="37"/>
  <c r="R92" i="37" s="1"/>
  <c r="Q93" i="37"/>
  <c r="R93" i="37" s="1"/>
  <c r="Q94" i="37"/>
  <c r="R94" i="37" s="1"/>
  <c r="Q95" i="37"/>
  <c r="R95" i="37" s="1"/>
  <c r="Q96" i="37"/>
  <c r="R96" i="37" s="1"/>
  <c r="Q97" i="37"/>
  <c r="R97" i="37" s="1"/>
  <c r="Q98" i="37"/>
  <c r="R98" i="37" s="1"/>
  <c r="Q99" i="37"/>
  <c r="R99" i="37" s="1"/>
  <c r="Q100" i="37"/>
  <c r="R100" i="37" s="1"/>
  <c r="Q101" i="37"/>
  <c r="R101" i="37" s="1"/>
  <c r="Q102" i="37"/>
  <c r="R102" i="37" s="1"/>
  <c r="Q103" i="37"/>
  <c r="R103" i="37" s="1"/>
  <c r="Q104" i="37"/>
  <c r="R104" i="37" s="1"/>
  <c r="Q105" i="37"/>
  <c r="R105" i="37" s="1"/>
  <c r="Q106" i="37"/>
  <c r="R106" i="37" s="1"/>
  <c r="Q107" i="37"/>
  <c r="R107" i="37" s="1"/>
  <c r="Q108" i="37"/>
  <c r="R108" i="37" s="1"/>
  <c r="Q109" i="37"/>
  <c r="R109" i="37" s="1"/>
  <c r="Q110" i="37"/>
  <c r="R110" i="37" s="1"/>
  <c r="Q111" i="37"/>
  <c r="R111" i="37" s="1"/>
  <c r="Q112" i="37"/>
  <c r="R112" i="37" s="1"/>
  <c r="Q113" i="37"/>
  <c r="R113" i="37" s="1"/>
  <c r="Q114" i="37"/>
  <c r="R114" i="37" s="1"/>
  <c r="Q115" i="37"/>
  <c r="R115" i="37" s="1"/>
  <c r="Q116" i="37"/>
  <c r="Q117" i="37"/>
  <c r="R117" i="37" s="1"/>
  <c r="Q118" i="37"/>
  <c r="R118" i="37" s="1"/>
  <c r="Q119" i="37"/>
  <c r="R119" i="37" s="1"/>
  <c r="Q120" i="37"/>
  <c r="R120" i="37" s="1"/>
  <c r="Q121" i="37"/>
  <c r="R121" i="37" s="1"/>
  <c r="Q122" i="37"/>
  <c r="R122" i="37" s="1"/>
  <c r="Q123" i="37"/>
  <c r="R123" i="37" s="1"/>
  <c r="Q124" i="37"/>
  <c r="R124" i="37" s="1"/>
  <c r="Q125" i="37"/>
  <c r="R125" i="37" s="1"/>
  <c r="Q126" i="37"/>
  <c r="R126" i="37" s="1"/>
  <c r="Q127" i="37"/>
  <c r="R127" i="37" s="1"/>
  <c r="Q128" i="37"/>
  <c r="R128" i="37" s="1"/>
  <c r="Q129" i="37"/>
  <c r="R129" i="37" s="1"/>
  <c r="Q130" i="37"/>
  <c r="R130" i="37" s="1"/>
  <c r="Q131" i="37"/>
  <c r="R131" i="37" s="1"/>
  <c r="Q132" i="37"/>
  <c r="R132" i="37" s="1"/>
  <c r="Q133" i="37"/>
  <c r="R133" i="37" s="1"/>
  <c r="Q134" i="37"/>
  <c r="R134" i="37" s="1"/>
  <c r="Q135" i="37"/>
  <c r="Q136" i="37"/>
  <c r="R136" i="37" s="1"/>
  <c r="Q137" i="37"/>
  <c r="R137" i="37" s="1"/>
  <c r="Q138" i="37"/>
  <c r="Q139" i="37"/>
  <c r="R139" i="37" s="1"/>
  <c r="Q140" i="37"/>
  <c r="R140" i="37" s="1"/>
  <c r="Q141" i="37"/>
  <c r="R141" i="37" s="1"/>
  <c r="Q142" i="37"/>
  <c r="R142" i="37" s="1"/>
  <c r="Q143" i="37"/>
  <c r="R143" i="37" s="1"/>
  <c r="Q144" i="37"/>
  <c r="R144" i="37" s="1"/>
  <c r="Q145" i="37"/>
  <c r="R145" i="37" s="1"/>
  <c r="Q146" i="37"/>
  <c r="R146" i="37" s="1"/>
  <c r="Q147" i="37"/>
  <c r="R147" i="37" s="1"/>
  <c r="Q148" i="37"/>
  <c r="R148" i="37" s="1"/>
  <c r="Q149" i="37"/>
  <c r="R149" i="37" s="1"/>
  <c r="Q150" i="37"/>
  <c r="R150" i="37" s="1"/>
  <c r="Q151" i="37"/>
  <c r="R151" i="37" s="1"/>
  <c r="Q152" i="37"/>
  <c r="R152" i="37" s="1"/>
  <c r="Q153" i="37"/>
  <c r="R153" i="37" s="1"/>
  <c r="Q154" i="37"/>
  <c r="R154" i="37" s="1"/>
  <c r="Q155" i="37"/>
  <c r="R155" i="37" s="1"/>
  <c r="Q156" i="37"/>
  <c r="R156" i="37" s="1"/>
  <c r="Q157" i="37"/>
  <c r="R157" i="37" s="1"/>
  <c r="Q158" i="37"/>
  <c r="R158" i="37" s="1"/>
  <c r="Q159" i="37"/>
  <c r="R159" i="37" s="1"/>
  <c r="Q160" i="37"/>
  <c r="R160" i="37" s="1"/>
  <c r="Q161" i="37"/>
  <c r="R161" i="37" s="1"/>
  <c r="Q162" i="37"/>
  <c r="R162" i="37" s="1"/>
  <c r="Q163" i="37"/>
  <c r="Q164" i="37"/>
  <c r="R164" i="37" s="1"/>
  <c r="Q165" i="37"/>
  <c r="R165" i="37" s="1"/>
  <c r="Q166" i="37"/>
  <c r="R166" i="37" s="1"/>
  <c r="Q167" i="37"/>
  <c r="R167" i="37" s="1"/>
  <c r="Q168" i="37"/>
  <c r="R168" i="37" s="1"/>
  <c r="Q169" i="37"/>
  <c r="R169" i="37" s="1"/>
  <c r="Q170" i="37"/>
  <c r="R170" i="37" s="1"/>
  <c r="Q171" i="37"/>
  <c r="R171" i="37" s="1"/>
  <c r="Q172" i="37"/>
  <c r="R172" i="37" s="1"/>
  <c r="Q173" i="37"/>
  <c r="R173" i="37" s="1"/>
  <c r="Q174" i="37"/>
  <c r="R174" i="37" s="1"/>
  <c r="Q175" i="37"/>
  <c r="R175" i="37" s="1"/>
  <c r="Q176" i="37"/>
  <c r="R176" i="37" s="1"/>
  <c r="Q177" i="37"/>
  <c r="R177" i="37" s="1"/>
  <c r="Q178" i="37"/>
  <c r="R178" i="37" s="1"/>
  <c r="Q179" i="37"/>
  <c r="R179" i="37" s="1"/>
  <c r="Q180" i="37"/>
  <c r="R180" i="37" s="1"/>
  <c r="Q181" i="37"/>
  <c r="R181" i="37" s="1"/>
  <c r="Q182" i="37"/>
  <c r="R182" i="37" s="1"/>
  <c r="Q183" i="37"/>
  <c r="R183" i="37" s="1"/>
  <c r="Q184" i="37"/>
  <c r="R184" i="37" s="1"/>
  <c r="Q185" i="37"/>
  <c r="R185" i="37" s="1"/>
  <c r="Q186" i="37"/>
  <c r="R186" i="37" s="1"/>
  <c r="Q187" i="37"/>
  <c r="R187" i="37" s="1"/>
  <c r="Q188" i="37"/>
  <c r="R188" i="37" s="1"/>
  <c r="Q189" i="37"/>
  <c r="R189" i="37" s="1"/>
  <c r="Q190" i="37"/>
  <c r="R190" i="37" s="1"/>
  <c r="Q191" i="37"/>
  <c r="R191" i="37" s="1"/>
  <c r="Q192" i="37"/>
  <c r="R192" i="37" s="1"/>
  <c r="Q193" i="37"/>
  <c r="R193" i="37" s="1"/>
  <c r="Q194" i="37"/>
  <c r="R194" i="37" s="1"/>
  <c r="Q195" i="37"/>
  <c r="R195" i="37" s="1"/>
  <c r="Q196" i="37"/>
  <c r="R196" i="37" s="1"/>
  <c r="Q197" i="37"/>
  <c r="R197" i="37" s="1"/>
  <c r="Q198" i="37"/>
  <c r="R198" i="37" s="1"/>
  <c r="Q199" i="37"/>
  <c r="R199" i="37" s="1"/>
  <c r="Q200" i="37"/>
  <c r="R200" i="37" s="1"/>
  <c r="Q201" i="37"/>
  <c r="R201" i="37" s="1"/>
  <c r="Q202" i="37"/>
  <c r="R202" i="37" s="1"/>
  <c r="Q203" i="37"/>
  <c r="R203" i="37" s="1"/>
  <c r="Q204" i="37"/>
  <c r="R204" i="37" s="1"/>
  <c r="Q205" i="37"/>
  <c r="R205" i="37" s="1"/>
  <c r="Q206" i="37"/>
  <c r="R206" i="37" s="1"/>
  <c r="Q207" i="37"/>
  <c r="R207" i="37" s="1"/>
  <c r="Q208" i="37"/>
  <c r="R208" i="37" s="1"/>
  <c r="Q209" i="37"/>
  <c r="R209" i="37" s="1"/>
  <c r="Q210" i="37"/>
  <c r="R210" i="37" s="1"/>
  <c r="Q211" i="37"/>
  <c r="R211" i="37" s="1"/>
  <c r="Q212" i="37"/>
  <c r="R212" i="37" s="1"/>
  <c r="Q213" i="37"/>
  <c r="R213" i="37" s="1"/>
  <c r="Q214" i="37"/>
  <c r="R214" i="37" s="1"/>
  <c r="Q215" i="37"/>
  <c r="R215" i="37" s="1"/>
  <c r="Q216" i="37"/>
  <c r="R216" i="37" s="1"/>
  <c r="Q217" i="37"/>
  <c r="R217" i="37" s="1"/>
  <c r="Q218" i="37"/>
  <c r="R218" i="37" s="1"/>
  <c r="Q219" i="37"/>
  <c r="R219" i="37" s="1"/>
  <c r="Q220" i="37"/>
  <c r="R220" i="37" s="1"/>
  <c r="Q221" i="37"/>
  <c r="R221" i="37" s="1"/>
  <c r="Q222" i="37"/>
  <c r="R222" i="37" s="1"/>
  <c r="Q223" i="37"/>
  <c r="R223" i="37" s="1"/>
  <c r="Q224" i="37"/>
  <c r="R224" i="37" s="1"/>
  <c r="Q225" i="37"/>
  <c r="R225" i="37" s="1"/>
  <c r="Q226" i="37"/>
  <c r="R226" i="37" s="1"/>
  <c r="Q227" i="37"/>
  <c r="R227" i="37" s="1"/>
  <c r="Q228" i="37"/>
  <c r="R228" i="37" s="1"/>
  <c r="Q229" i="37"/>
  <c r="R229" i="37" s="1"/>
  <c r="Q230" i="37"/>
  <c r="R230" i="37" s="1"/>
  <c r="Q231" i="37"/>
  <c r="R231" i="37" s="1"/>
  <c r="Q232" i="37"/>
  <c r="R232" i="37" s="1"/>
  <c r="Q233" i="37"/>
  <c r="R233" i="37" s="1"/>
  <c r="Q234" i="37"/>
  <c r="R234" i="37" s="1"/>
  <c r="Q235" i="37"/>
  <c r="R235" i="37" s="1"/>
  <c r="Q237" i="37"/>
  <c r="R237" i="37" s="1"/>
  <c r="Q238" i="37"/>
  <c r="R238" i="37" s="1"/>
  <c r="Q239" i="37"/>
  <c r="R239" i="37" s="1"/>
  <c r="Q240" i="37"/>
  <c r="R240" i="37" s="1"/>
  <c r="Q241" i="37"/>
  <c r="R241" i="37" s="1"/>
  <c r="Q242" i="37"/>
  <c r="Q243" i="37"/>
  <c r="R243" i="37" s="1"/>
  <c r="Q244" i="37"/>
  <c r="R244" i="37" s="1"/>
  <c r="Q245" i="37"/>
  <c r="R245" i="37" s="1"/>
  <c r="Q246" i="37"/>
  <c r="R246" i="37" s="1"/>
  <c r="Q247" i="37"/>
  <c r="R247" i="37" s="1"/>
  <c r="Q248" i="37"/>
  <c r="R248" i="37" s="1"/>
  <c r="Q249" i="37"/>
  <c r="R249" i="37" s="1"/>
  <c r="Q250" i="37"/>
  <c r="R250" i="37" s="1"/>
  <c r="Q251" i="37"/>
  <c r="R251" i="37" s="1"/>
  <c r="Q252" i="37"/>
  <c r="R252" i="37" s="1"/>
  <c r="Q253" i="37"/>
  <c r="R253" i="37" s="1"/>
  <c r="Q254" i="37"/>
  <c r="R254" i="37" s="1"/>
  <c r="Q255" i="37"/>
  <c r="R255" i="37" s="1"/>
  <c r="Q256" i="37"/>
  <c r="R256" i="37" s="1"/>
  <c r="Q257" i="37"/>
  <c r="R257" i="37" s="1"/>
  <c r="Q258" i="37"/>
  <c r="R258" i="37" s="1"/>
  <c r="Q259" i="37"/>
  <c r="R259" i="37" s="1"/>
  <c r="Q260" i="37"/>
  <c r="R260" i="37" s="1"/>
  <c r="Q261" i="37"/>
  <c r="R261" i="37" s="1"/>
  <c r="Q262" i="37"/>
  <c r="R262" i="37" s="1"/>
  <c r="Q263" i="37"/>
  <c r="R263" i="37" s="1"/>
  <c r="Q264" i="37"/>
  <c r="R264" i="37" s="1"/>
  <c r="Q265" i="37"/>
  <c r="R265" i="37" s="1"/>
  <c r="Q266" i="37"/>
  <c r="R266" i="37" s="1"/>
  <c r="Q267" i="37"/>
  <c r="R267" i="37" s="1"/>
  <c r="Q268" i="37"/>
  <c r="R268" i="37" s="1"/>
  <c r="Q269" i="37"/>
  <c r="R269" i="37" s="1"/>
  <c r="Q270" i="37"/>
  <c r="R270" i="37" s="1"/>
  <c r="Q271" i="37"/>
  <c r="R271" i="37" s="1"/>
  <c r="Q272" i="37"/>
  <c r="R272" i="37" s="1"/>
  <c r="Q273" i="37"/>
  <c r="R273" i="37" s="1"/>
  <c r="Q274" i="37"/>
  <c r="R274" i="37" s="1"/>
  <c r="Q275" i="37"/>
  <c r="R275" i="37" s="1"/>
  <c r="Q276" i="37"/>
  <c r="R276" i="37" s="1"/>
  <c r="Q277" i="37"/>
  <c r="R277" i="37" s="1"/>
  <c r="Q278" i="37"/>
  <c r="R278" i="37" s="1"/>
  <c r="Q279" i="37"/>
  <c r="R279" i="37" s="1"/>
  <c r="Q280" i="37"/>
  <c r="R280" i="37" s="1"/>
  <c r="Q281" i="37"/>
  <c r="R281" i="37" s="1"/>
  <c r="Q282" i="37"/>
  <c r="R282" i="37" s="1"/>
  <c r="Q283" i="37"/>
  <c r="R283" i="37" s="1"/>
  <c r="Q284" i="37"/>
  <c r="R284" i="37" s="1"/>
  <c r="Q285" i="37"/>
  <c r="R285" i="37" s="1"/>
  <c r="Q286" i="37"/>
  <c r="R286" i="37" s="1"/>
  <c r="Q287" i="37"/>
  <c r="R287" i="37" s="1"/>
  <c r="Q288" i="37"/>
  <c r="R288" i="37" s="1"/>
  <c r="Q289" i="37"/>
  <c r="R289" i="37" s="1"/>
  <c r="Q290" i="37"/>
  <c r="R290" i="37" s="1"/>
  <c r="Q291" i="37"/>
  <c r="R291" i="37" s="1"/>
  <c r="Q292" i="37"/>
  <c r="R292" i="37" s="1"/>
  <c r="Q293" i="37"/>
  <c r="R293" i="37" s="1"/>
  <c r="Q294" i="37"/>
  <c r="R294" i="37" s="1"/>
  <c r="Q295" i="37"/>
  <c r="R295" i="37" s="1"/>
  <c r="Q296" i="37"/>
  <c r="R296" i="37" s="1"/>
  <c r="Q297" i="37"/>
  <c r="R297" i="37" s="1"/>
  <c r="Q298" i="37"/>
  <c r="R298" i="37" s="1"/>
  <c r="Q299" i="37"/>
  <c r="R299" i="37" s="1"/>
  <c r="Q300" i="37"/>
  <c r="R300" i="37" s="1"/>
  <c r="Q301" i="37"/>
  <c r="R301" i="37" s="1"/>
  <c r="Q302" i="37"/>
  <c r="R302" i="37" s="1"/>
  <c r="Q303" i="37"/>
  <c r="R303" i="37" s="1"/>
  <c r="Q304" i="37"/>
  <c r="R304" i="37" s="1"/>
  <c r="Q305" i="37"/>
  <c r="R305" i="37" s="1"/>
  <c r="Q306" i="37"/>
  <c r="R306" i="37" s="1"/>
  <c r="Q307" i="37"/>
  <c r="R307" i="37" s="1"/>
  <c r="Q308" i="37"/>
  <c r="R308" i="37" s="1"/>
  <c r="Q309" i="37"/>
  <c r="R309" i="37" s="1"/>
  <c r="Q310" i="37"/>
  <c r="R310" i="37" s="1"/>
  <c r="Q311" i="37"/>
  <c r="R311" i="37" s="1"/>
  <c r="Q312" i="37"/>
  <c r="R312" i="37" s="1"/>
  <c r="Q313" i="37"/>
  <c r="R313" i="37" s="1"/>
  <c r="Q4" i="37"/>
  <c r="R4" i="37" s="1"/>
  <c r="R33" i="37"/>
  <c r="P316" i="37"/>
  <c r="H316" i="37"/>
  <c r="G316" i="37"/>
  <c r="F316" i="37"/>
  <c r="L314" i="37"/>
  <c r="L316" i="37" s="1"/>
  <c r="I313" i="37"/>
  <c r="K313" i="37" s="1"/>
  <c r="I312" i="37"/>
  <c r="I311" i="37"/>
  <c r="I310" i="37"/>
  <c r="I309" i="37"/>
  <c r="I308" i="37"/>
  <c r="I307" i="37"/>
  <c r="I306" i="37"/>
  <c r="I305" i="37"/>
  <c r="I304" i="37"/>
  <c r="I303" i="37"/>
  <c r="I302" i="37"/>
  <c r="K302" i="37" s="1"/>
  <c r="I301" i="37"/>
  <c r="I300" i="37"/>
  <c r="I299" i="37"/>
  <c r="I298" i="37"/>
  <c r="I297" i="37"/>
  <c r="I296" i="37"/>
  <c r="I295" i="37"/>
  <c r="I294" i="37"/>
  <c r="K294" i="37" s="1"/>
  <c r="I293" i="37"/>
  <c r="K293" i="37" s="1"/>
  <c r="I292" i="37"/>
  <c r="I291" i="37"/>
  <c r="K291" i="37" s="1"/>
  <c r="I290" i="37"/>
  <c r="K290" i="37" s="1"/>
  <c r="I289" i="37"/>
  <c r="I288" i="37"/>
  <c r="I287" i="37"/>
  <c r="I286" i="37"/>
  <c r="I285" i="37"/>
  <c r="I284" i="37"/>
  <c r="I283" i="37"/>
  <c r="I282" i="37"/>
  <c r="K282" i="37" s="1"/>
  <c r="I281" i="37"/>
  <c r="K281" i="37" s="1"/>
  <c r="I280" i="37"/>
  <c r="I279" i="37"/>
  <c r="I278" i="37"/>
  <c r="I277" i="37"/>
  <c r="I276" i="37"/>
  <c r="I275" i="37"/>
  <c r="I274" i="37"/>
  <c r="I273" i="37"/>
  <c r="I272" i="37"/>
  <c r="I271" i="37"/>
  <c r="I270" i="37"/>
  <c r="K270" i="37" s="1"/>
  <c r="I269" i="37"/>
  <c r="K269" i="37" s="1"/>
  <c r="I268" i="37"/>
  <c r="I267" i="37"/>
  <c r="K267" i="37" s="1"/>
  <c r="I266" i="37"/>
  <c r="K266" i="37" s="1"/>
  <c r="I265" i="37"/>
  <c r="I264" i="37"/>
  <c r="I263" i="37"/>
  <c r="I262" i="37"/>
  <c r="I261" i="37"/>
  <c r="I260" i="37"/>
  <c r="I259" i="37"/>
  <c r="I258" i="37"/>
  <c r="K258" i="37" s="1"/>
  <c r="I257" i="37"/>
  <c r="K257" i="37" s="1"/>
  <c r="I256" i="37"/>
  <c r="I255" i="37"/>
  <c r="K255" i="37" s="1"/>
  <c r="I254" i="37"/>
  <c r="I253" i="37"/>
  <c r="I252" i="37"/>
  <c r="I251" i="37"/>
  <c r="I250" i="37"/>
  <c r="I249" i="37"/>
  <c r="I248" i="37"/>
  <c r="I247" i="37"/>
  <c r="I246" i="37"/>
  <c r="K246" i="37" s="1"/>
  <c r="I245" i="37"/>
  <c r="K245" i="37" s="1"/>
  <c r="I244" i="37"/>
  <c r="I243" i="37"/>
  <c r="K243" i="37" s="1"/>
  <c r="O242" i="37"/>
  <c r="I242" i="37"/>
  <c r="I241" i="37"/>
  <c r="I240" i="37"/>
  <c r="I239" i="37"/>
  <c r="I238" i="37"/>
  <c r="I237" i="37"/>
  <c r="I234" i="37"/>
  <c r="K234" i="37" s="1"/>
  <c r="I233" i="37"/>
  <c r="K233" i="37" s="1"/>
  <c r="I232" i="37"/>
  <c r="I231" i="37"/>
  <c r="K231" i="37" s="1"/>
  <c r="I230" i="37"/>
  <c r="I229" i="37"/>
  <c r="I228" i="37"/>
  <c r="I227" i="37"/>
  <c r="I226" i="37"/>
  <c r="I225" i="37"/>
  <c r="I224" i="37"/>
  <c r="I223" i="37"/>
  <c r="I222" i="37"/>
  <c r="K222" i="37" s="1"/>
  <c r="I221" i="37"/>
  <c r="K221" i="37" s="1"/>
  <c r="I220" i="37"/>
  <c r="I219" i="37"/>
  <c r="K219" i="37" s="1"/>
  <c r="I218" i="37"/>
  <c r="I217" i="37"/>
  <c r="I216" i="37"/>
  <c r="I215" i="37"/>
  <c r="I214" i="37"/>
  <c r="I213" i="37"/>
  <c r="I212" i="37"/>
  <c r="I211" i="37"/>
  <c r="I210" i="37"/>
  <c r="K210" i="37" s="1"/>
  <c r="I209" i="37"/>
  <c r="K209" i="37" s="1"/>
  <c r="I208" i="37"/>
  <c r="I207" i="37"/>
  <c r="K207" i="37" s="1"/>
  <c r="I206" i="37"/>
  <c r="I205" i="37"/>
  <c r="I204" i="37"/>
  <c r="I203" i="37"/>
  <c r="I202" i="37"/>
  <c r="I201" i="37"/>
  <c r="I200" i="37"/>
  <c r="I199" i="37"/>
  <c r="I198" i="37"/>
  <c r="K198" i="37" s="1"/>
  <c r="I197" i="37"/>
  <c r="K197" i="37" s="1"/>
  <c r="I196" i="37"/>
  <c r="I195" i="37"/>
  <c r="K195" i="37" s="1"/>
  <c r="I194" i="37"/>
  <c r="I193" i="37"/>
  <c r="I192" i="37"/>
  <c r="I191" i="37"/>
  <c r="I190" i="37"/>
  <c r="I189" i="37"/>
  <c r="I188" i="37"/>
  <c r="I187" i="37"/>
  <c r="I186" i="37"/>
  <c r="K186" i="37" s="1"/>
  <c r="I185" i="37"/>
  <c r="K185" i="37" s="1"/>
  <c r="I184" i="37"/>
  <c r="I183" i="37"/>
  <c r="K183" i="37" s="1"/>
  <c r="I182" i="37"/>
  <c r="I181" i="37"/>
  <c r="I180" i="37"/>
  <c r="I179" i="37"/>
  <c r="I178" i="37"/>
  <c r="I177" i="37"/>
  <c r="I176" i="37"/>
  <c r="I175" i="37"/>
  <c r="I174" i="37"/>
  <c r="I173" i="37"/>
  <c r="I172" i="37"/>
  <c r="I171" i="37"/>
  <c r="K171" i="37" s="1"/>
  <c r="I170" i="37"/>
  <c r="I169" i="37"/>
  <c r="I168" i="37"/>
  <c r="I167" i="37"/>
  <c r="I166" i="37"/>
  <c r="I165" i="37"/>
  <c r="I164" i="37"/>
  <c r="O163" i="37"/>
  <c r="I163" i="37"/>
  <c r="I162" i="37"/>
  <c r="K162" i="37" s="1"/>
  <c r="I161" i="37"/>
  <c r="K161" i="37" s="1"/>
  <c r="I160" i="37"/>
  <c r="I159" i="37"/>
  <c r="I158" i="37"/>
  <c r="I157" i="37"/>
  <c r="I156" i="37"/>
  <c r="I155" i="37"/>
  <c r="I154" i="37"/>
  <c r="I153" i="37"/>
  <c r="I152" i="37"/>
  <c r="I151" i="37"/>
  <c r="I150" i="37"/>
  <c r="I149" i="37"/>
  <c r="I148" i="37"/>
  <c r="I147" i="37"/>
  <c r="I146" i="37"/>
  <c r="I145" i="37"/>
  <c r="I144" i="37"/>
  <c r="I143" i="37"/>
  <c r="I142" i="37"/>
  <c r="I141" i="37"/>
  <c r="I140" i="37"/>
  <c r="I139" i="37"/>
  <c r="O138" i="37"/>
  <c r="I138" i="37"/>
  <c r="I137" i="37"/>
  <c r="K137" i="37" s="1"/>
  <c r="I136" i="37"/>
  <c r="O135" i="37"/>
  <c r="I135" i="37"/>
  <c r="I134" i="37"/>
  <c r="I133" i="37"/>
  <c r="I132" i="37"/>
  <c r="I131" i="37"/>
  <c r="I130" i="37"/>
  <c r="I129" i="37"/>
  <c r="I128" i="37"/>
  <c r="K128" i="37" s="1"/>
  <c r="I127" i="37"/>
  <c r="K127" i="37" s="1"/>
  <c r="I126" i="37"/>
  <c r="K126" i="37" s="1"/>
  <c r="I125" i="37"/>
  <c r="K125" i="37" s="1"/>
  <c r="I124" i="37"/>
  <c r="I123" i="37"/>
  <c r="I122" i="37"/>
  <c r="I121" i="37"/>
  <c r="I120" i="37"/>
  <c r="I119" i="37"/>
  <c r="I118" i="37"/>
  <c r="I117" i="37"/>
  <c r="O116" i="37"/>
  <c r="I116" i="37"/>
  <c r="I115" i="37"/>
  <c r="K115" i="37" s="1"/>
  <c r="I114" i="37"/>
  <c r="K114" i="37" s="1"/>
  <c r="I113" i="37"/>
  <c r="K113" i="37" s="1"/>
  <c r="I112" i="37"/>
  <c r="I111" i="37"/>
  <c r="I110" i="37"/>
  <c r="I109" i="37"/>
  <c r="I108" i="37"/>
  <c r="I107" i="37"/>
  <c r="I106" i="37"/>
  <c r="I105" i="37"/>
  <c r="K105" i="37" s="1"/>
  <c r="I104" i="37"/>
  <c r="K104" i="37" s="1"/>
  <c r="I103" i="37"/>
  <c r="K103" i="37" s="1"/>
  <c r="I102" i="37"/>
  <c r="K102" i="37" s="1"/>
  <c r="I101" i="37"/>
  <c r="K101" i="37" s="1"/>
  <c r="I100" i="37"/>
  <c r="I99" i="37"/>
  <c r="I98" i="37"/>
  <c r="I97" i="37"/>
  <c r="I96" i="37"/>
  <c r="I95" i="37"/>
  <c r="I94" i="37"/>
  <c r="I93" i="37"/>
  <c r="I92" i="37"/>
  <c r="K92" i="37" s="1"/>
  <c r="I91" i="37"/>
  <c r="K91" i="37" s="1"/>
  <c r="I90" i="37"/>
  <c r="K90" i="37" s="1"/>
  <c r="I89" i="37"/>
  <c r="K89" i="37" s="1"/>
  <c r="I88" i="37"/>
  <c r="I87" i="37"/>
  <c r="I86" i="37"/>
  <c r="I85" i="37"/>
  <c r="I84" i="37"/>
  <c r="I83" i="37"/>
  <c r="I82" i="37"/>
  <c r="I81" i="37"/>
  <c r="K81" i="37" s="1"/>
  <c r="I80" i="37"/>
  <c r="K80" i="37" s="1"/>
  <c r="I79" i="37"/>
  <c r="K79" i="37" s="1"/>
  <c r="I78" i="37"/>
  <c r="K78" i="37" s="1"/>
  <c r="I77" i="37"/>
  <c r="I76" i="37"/>
  <c r="I75" i="37"/>
  <c r="I74" i="37"/>
  <c r="I73" i="37"/>
  <c r="I72" i="37"/>
  <c r="I71" i="37"/>
  <c r="I70" i="37"/>
  <c r="I69" i="37"/>
  <c r="I68" i="37"/>
  <c r="I67" i="37"/>
  <c r="K67" i="37" s="1"/>
  <c r="I66" i="37"/>
  <c r="K66" i="37" s="1"/>
  <c r="I65" i="37"/>
  <c r="I64" i="37"/>
  <c r="I63" i="37"/>
  <c r="I62" i="37"/>
  <c r="I61" i="37"/>
  <c r="I60" i="37"/>
  <c r="I59" i="37"/>
  <c r="I58" i="37"/>
  <c r="I57" i="37"/>
  <c r="K57" i="37" s="1"/>
  <c r="I56" i="37"/>
  <c r="K56" i="37" s="1"/>
  <c r="I55" i="37"/>
  <c r="K55" i="37" s="1"/>
  <c r="I54" i="37"/>
  <c r="K54" i="37" s="1"/>
  <c r="I53" i="37"/>
  <c r="I52" i="37"/>
  <c r="I51" i="37"/>
  <c r="I50" i="37"/>
  <c r="I49" i="37"/>
  <c r="I48" i="37"/>
  <c r="I47" i="37"/>
  <c r="I46" i="37"/>
  <c r="I45" i="37"/>
  <c r="K45" i="37" s="1"/>
  <c r="I44" i="37"/>
  <c r="K44" i="37" s="1"/>
  <c r="I43" i="37"/>
  <c r="K43" i="37" s="1"/>
  <c r="I42" i="37"/>
  <c r="K42" i="37" s="1"/>
  <c r="I41" i="37"/>
  <c r="I40" i="37"/>
  <c r="I39" i="37"/>
  <c r="I38" i="37"/>
  <c r="I37" i="37"/>
  <c r="I36" i="37"/>
  <c r="I35" i="37"/>
  <c r="I34" i="37"/>
  <c r="I33" i="37"/>
  <c r="K33" i="37" s="1"/>
  <c r="T33" i="37" s="1"/>
  <c r="I32" i="37"/>
  <c r="K32" i="37" s="1"/>
  <c r="I31" i="37"/>
  <c r="I30" i="37"/>
  <c r="K30" i="37" s="1"/>
  <c r="I29" i="37"/>
  <c r="I28" i="37"/>
  <c r="I27" i="37"/>
  <c r="I26" i="37"/>
  <c r="I25" i="37"/>
  <c r="I24" i="37"/>
  <c r="I23" i="37"/>
  <c r="I22" i="37"/>
  <c r="I21" i="37"/>
  <c r="K21" i="37" s="1"/>
  <c r="I20" i="37"/>
  <c r="K20" i="37" s="1"/>
  <c r="I19" i="37"/>
  <c r="K19" i="37" s="1"/>
  <c r="I18" i="37"/>
  <c r="K18" i="37" s="1"/>
  <c r="I17" i="37"/>
  <c r="I16" i="37"/>
  <c r="I15" i="37"/>
  <c r="I14" i="37"/>
  <c r="I13" i="37"/>
  <c r="I12" i="37"/>
  <c r="I11" i="37"/>
  <c r="I10" i="37"/>
  <c r="I9" i="37"/>
  <c r="I8" i="37"/>
  <c r="K8" i="37" s="1"/>
  <c r="I7" i="37"/>
  <c r="K7" i="37" s="1"/>
  <c r="I6" i="37"/>
  <c r="K6" i="37" s="1"/>
  <c r="I5" i="37"/>
  <c r="I4" i="37"/>
  <c r="N90" i="37" l="1"/>
  <c r="N66" i="37"/>
  <c r="T270" i="37"/>
  <c r="T294" i="37"/>
  <c r="T258" i="37"/>
  <c r="T282" i="37"/>
  <c r="T161" i="37"/>
  <c r="T89" i="37"/>
  <c r="N101" i="37"/>
  <c r="N113" i="37"/>
  <c r="D336" i="37"/>
  <c r="D338" i="37" s="1"/>
  <c r="T197" i="37"/>
  <c r="T221" i="37"/>
  <c r="T233" i="37"/>
  <c r="T246" i="37"/>
  <c r="T21" i="37"/>
  <c r="T125" i="37"/>
  <c r="T185" i="37"/>
  <c r="T313" i="37"/>
  <c r="T162" i="37"/>
  <c r="T54" i="37"/>
  <c r="T6" i="37"/>
  <c r="T18" i="37"/>
  <c r="T30" i="37"/>
  <c r="T42" i="37"/>
  <c r="T78" i="37"/>
  <c r="T102" i="37"/>
  <c r="T114" i="37"/>
  <c r="T7" i="37"/>
  <c r="T19" i="37"/>
  <c r="T43" i="37"/>
  <c r="T55" i="37"/>
  <c r="T67" i="37"/>
  <c r="T79" i="37"/>
  <c r="T91" i="37"/>
  <c r="T103" i="37"/>
  <c r="T115" i="37"/>
  <c r="T126" i="37"/>
  <c r="T137" i="37"/>
  <c r="T186" i="37"/>
  <c r="T198" i="37"/>
  <c r="T210" i="37"/>
  <c r="T222" i="37"/>
  <c r="T234" i="37"/>
  <c r="T128" i="37"/>
  <c r="T209" i="37"/>
  <c r="T243" i="37"/>
  <c r="T255" i="37"/>
  <c r="T267" i="37"/>
  <c r="T291" i="37"/>
  <c r="T8" i="37"/>
  <c r="T20" i="37"/>
  <c r="T32" i="37"/>
  <c r="T44" i="37"/>
  <c r="T56" i="37"/>
  <c r="T80" i="37"/>
  <c r="T92" i="37"/>
  <c r="T104" i="37"/>
  <c r="T127" i="37"/>
  <c r="T245" i="37"/>
  <c r="T257" i="37"/>
  <c r="T269" i="37"/>
  <c r="T281" i="37"/>
  <c r="T293" i="37"/>
  <c r="T171" i="37"/>
  <c r="T183" i="37"/>
  <c r="T195" i="37"/>
  <c r="T207" i="37"/>
  <c r="T219" i="37"/>
  <c r="T231" i="37"/>
  <c r="T45" i="37"/>
  <c r="T57" i="37"/>
  <c r="T81" i="37"/>
  <c r="T105" i="37"/>
  <c r="T266" i="37"/>
  <c r="T290" i="37"/>
  <c r="T302" i="37"/>
  <c r="T314" i="37"/>
  <c r="T90" i="37"/>
  <c r="T66" i="37"/>
  <c r="T113" i="37"/>
  <c r="T101" i="37"/>
  <c r="R116" i="37"/>
  <c r="R163" i="37"/>
  <c r="K235" i="37"/>
  <c r="T235" i="37" s="1"/>
  <c r="R138" i="37"/>
  <c r="R242" i="37"/>
  <c r="R135" i="37"/>
  <c r="N137" i="37"/>
  <c r="N257" i="37"/>
  <c r="N269" i="37"/>
  <c r="N281" i="37"/>
  <c r="N293" i="37"/>
  <c r="N258" i="37"/>
  <c r="N270" i="37"/>
  <c r="N282" i="37"/>
  <c r="N234" i="37"/>
  <c r="S233" i="37"/>
  <c r="S221" i="37"/>
  <c r="S209" i="37"/>
  <c r="S198" i="37"/>
  <c r="S197" i="37"/>
  <c r="S185" i="37"/>
  <c r="S162" i="37"/>
  <c r="S161" i="37"/>
  <c r="S293" i="37"/>
  <c r="S137" i="37"/>
  <c r="S281" i="37"/>
  <c r="S126" i="37"/>
  <c r="S257" i="37"/>
  <c r="S78" i="37"/>
  <c r="S245" i="37"/>
  <c r="S6" i="37"/>
  <c r="K182" i="37"/>
  <c r="K265" i="37"/>
  <c r="K301" i="37"/>
  <c r="S294" i="37"/>
  <c r="S246" i="37"/>
  <c r="S66" i="37"/>
  <c r="S54" i="37"/>
  <c r="K22" i="37"/>
  <c r="K34" i="37"/>
  <c r="K46" i="37"/>
  <c r="K58" i="37"/>
  <c r="K82" i="37"/>
  <c r="K106" i="37"/>
  <c r="K117" i="37"/>
  <c r="K129" i="37"/>
  <c r="K139" i="37"/>
  <c r="K151" i="37"/>
  <c r="S282" i="37"/>
  <c r="S234" i="37"/>
  <c r="S186" i="37"/>
  <c r="S125" i="37"/>
  <c r="K169" i="37"/>
  <c r="K193" i="37"/>
  <c r="K229" i="37"/>
  <c r="K264" i="37"/>
  <c r="K276" i="37"/>
  <c r="K311" i="37"/>
  <c r="K159" i="37"/>
  <c r="K218" i="37"/>
  <c r="K312" i="37"/>
  <c r="K35" i="37"/>
  <c r="K47" i="37"/>
  <c r="K71" i="37"/>
  <c r="K83" i="37"/>
  <c r="K107" i="37"/>
  <c r="K130" i="37"/>
  <c r="K152" i="37"/>
  <c r="S152" i="37" s="1"/>
  <c r="K223" i="37"/>
  <c r="S42" i="37"/>
  <c r="K36" i="37"/>
  <c r="S113" i="37"/>
  <c r="S270" i="37"/>
  <c r="S222" i="37"/>
  <c r="S102" i="37"/>
  <c r="S30" i="37"/>
  <c r="K146" i="37"/>
  <c r="K181" i="37"/>
  <c r="K217" i="37"/>
  <c r="K252" i="37"/>
  <c r="K288" i="37"/>
  <c r="K147" i="37"/>
  <c r="K194" i="37"/>
  <c r="K206" i="37"/>
  <c r="K230" i="37"/>
  <c r="K277" i="37"/>
  <c r="K289" i="37"/>
  <c r="K23" i="37"/>
  <c r="K59" i="37"/>
  <c r="K118" i="37"/>
  <c r="K140" i="37"/>
  <c r="K187" i="37"/>
  <c r="K211" i="37"/>
  <c r="S114" i="37"/>
  <c r="K48" i="37"/>
  <c r="K72" i="37"/>
  <c r="K84" i="37"/>
  <c r="K141" i="37"/>
  <c r="K164" i="37"/>
  <c r="K188" i="37"/>
  <c r="K212" i="37"/>
  <c r="K224" i="37"/>
  <c r="K247" i="37"/>
  <c r="K259" i="37"/>
  <c r="K271" i="37"/>
  <c r="K283" i="37"/>
  <c r="K307" i="37"/>
  <c r="K13" i="37"/>
  <c r="K49" i="37"/>
  <c r="K73" i="37"/>
  <c r="K97" i="37"/>
  <c r="K109" i="37"/>
  <c r="K132" i="37"/>
  <c r="K154" i="37"/>
  <c r="K177" i="37"/>
  <c r="K189" i="37"/>
  <c r="K248" i="37"/>
  <c r="K272" i="37"/>
  <c r="K14" i="37"/>
  <c r="K62" i="37"/>
  <c r="K86" i="37"/>
  <c r="K133" i="37"/>
  <c r="K155" i="37"/>
  <c r="K178" i="37"/>
  <c r="K297" i="37"/>
  <c r="K308" i="37"/>
  <c r="S269" i="37"/>
  <c r="S101" i="37"/>
  <c r="K205" i="37"/>
  <c r="K300" i="37"/>
  <c r="K170" i="37"/>
  <c r="K253" i="37"/>
  <c r="K24" i="37"/>
  <c r="K60" i="37"/>
  <c r="K108" i="37"/>
  <c r="K131" i="37"/>
  <c r="K153" i="37"/>
  <c r="S236" i="37"/>
  <c r="K295" i="37"/>
  <c r="K25" i="37"/>
  <c r="K61" i="37"/>
  <c r="K85" i="37"/>
  <c r="K142" i="37"/>
  <c r="K165" i="37"/>
  <c r="K213" i="37"/>
  <c r="K237" i="37"/>
  <c r="K260" i="37"/>
  <c r="K284" i="37"/>
  <c r="K26" i="37"/>
  <c r="K50" i="37"/>
  <c r="K74" i="37"/>
  <c r="K98" i="37"/>
  <c r="K110" i="37"/>
  <c r="K166" i="37"/>
  <c r="K190" i="37"/>
  <c r="K214" i="37"/>
  <c r="N214" i="37" s="1"/>
  <c r="K238" i="37"/>
  <c r="K261" i="37"/>
  <c r="K285" i="37"/>
  <c r="K15" i="37"/>
  <c r="K27" i="37"/>
  <c r="K51" i="37"/>
  <c r="K75" i="37"/>
  <c r="K87" i="37"/>
  <c r="K99" i="37"/>
  <c r="K111" i="37"/>
  <c r="K134" i="37"/>
  <c r="K156" i="37"/>
  <c r="K167" i="37"/>
  <c r="K179" i="37"/>
  <c r="K191" i="37"/>
  <c r="K203" i="37"/>
  <c r="K215" i="37"/>
  <c r="K239" i="37"/>
  <c r="K262" i="37"/>
  <c r="K286" i="37"/>
  <c r="K298" i="37"/>
  <c r="K309" i="37"/>
  <c r="S90" i="37"/>
  <c r="S18" i="37"/>
  <c r="K158" i="37"/>
  <c r="K241" i="37"/>
  <c r="K4" i="37"/>
  <c r="K123" i="37"/>
  <c r="K145" i="37"/>
  <c r="K157" i="37"/>
  <c r="K168" i="37"/>
  <c r="K180" i="37"/>
  <c r="K192" i="37"/>
  <c r="K204" i="37"/>
  <c r="K216" i="37"/>
  <c r="K228" i="37"/>
  <c r="K240" i="37"/>
  <c r="K251" i="37"/>
  <c r="K263" i="37"/>
  <c r="K275" i="37"/>
  <c r="K287" i="37"/>
  <c r="K299" i="37"/>
  <c r="K310" i="37"/>
  <c r="S258" i="37"/>
  <c r="S210" i="37"/>
  <c r="S89" i="37"/>
  <c r="S291" i="37"/>
  <c r="S267" i="37"/>
  <c r="S255" i="37"/>
  <c r="S243" i="37"/>
  <c r="S231" i="37"/>
  <c r="S219" i="37"/>
  <c r="S207" i="37"/>
  <c r="S195" i="37"/>
  <c r="S183" i="37"/>
  <c r="S171" i="37"/>
  <c r="N266" i="37"/>
  <c r="N313" i="37"/>
  <c r="S302" i="37"/>
  <c r="S290" i="37"/>
  <c r="S266" i="37"/>
  <c r="S313" i="37"/>
  <c r="S105" i="37"/>
  <c r="S81" i="37"/>
  <c r="S57" i="37"/>
  <c r="S45" i="37"/>
  <c r="S33" i="37"/>
  <c r="S21" i="37"/>
  <c r="S128" i="37"/>
  <c r="S104" i="37"/>
  <c r="S92" i="37"/>
  <c r="S80" i="37"/>
  <c r="S56" i="37"/>
  <c r="S44" i="37"/>
  <c r="S32" i="37"/>
  <c r="S20" i="37"/>
  <c r="S8" i="37"/>
  <c r="S127" i="37"/>
  <c r="S115" i="37"/>
  <c r="S103" i="37"/>
  <c r="S91" i="37"/>
  <c r="S79" i="37"/>
  <c r="S67" i="37"/>
  <c r="S55" i="37"/>
  <c r="S43" i="37"/>
  <c r="S19" i="37"/>
  <c r="S7" i="37"/>
  <c r="N294" i="37"/>
  <c r="N290" i="37"/>
  <c r="N302" i="37"/>
  <c r="N267" i="37"/>
  <c r="N291" i="37"/>
  <c r="K95" i="37"/>
  <c r="K306" i="37"/>
  <c r="K12" i="37"/>
  <c r="K96" i="37"/>
  <c r="K119" i="37"/>
  <c r="K176" i="37"/>
  <c r="K200" i="37"/>
  <c r="K37" i="37"/>
  <c r="K120" i="37"/>
  <c r="K201" i="37"/>
  <c r="K225" i="37"/>
  <c r="K296" i="37"/>
  <c r="N198" i="37"/>
  <c r="K70" i="37"/>
  <c r="K11" i="37"/>
  <c r="N11" i="37" s="1"/>
  <c r="K144" i="37"/>
  <c r="K227" i="37"/>
  <c r="K250" i="37"/>
  <c r="K174" i="37"/>
  <c r="K175" i="37"/>
  <c r="K121" i="37"/>
  <c r="K202" i="37"/>
  <c r="K249" i="37"/>
  <c r="K273" i="37"/>
  <c r="N207" i="37"/>
  <c r="K10" i="37"/>
  <c r="K38" i="37"/>
  <c r="K122" i="37"/>
  <c r="K31" i="37"/>
  <c r="K254" i="37"/>
  <c r="K278" i="37"/>
  <c r="K94" i="37"/>
  <c r="K226" i="37"/>
  <c r="K274" i="37"/>
  <c r="K68" i="37"/>
  <c r="K149" i="37"/>
  <c r="T149" i="37" s="1"/>
  <c r="K279" i="37"/>
  <c r="K303" i="37"/>
  <c r="K305" i="37"/>
  <c r="T305" i="37" s="1"/>
  <c r="K199" i="37"/>
  <c r="K143" i="37"/>
  <c r="K39" i="37"/>
  <c r="K63" i="37"/>
  <c r="K9" i="37"/>
  <c r="K69" i="37"/>
  <c r="K93" i="37"/>
  <c r="K150" i="37"/>
  <c r="T150" i="37" s="1"/>
  <c r="K173" i="37"/>
  <c r="N115" i="37"/>
  <c r="N105" i="37"/>
  <c r="N104" i="37"/>
  <c r="N197" i="37"/>
  <c r="N185" i="37"/>
  <c r="N219" i="37"/>
  <c r="N246" i="37"/>
  <c r="N245" i="37"/>
  <c r="K29" i="37"/>
  <c r="N55" i="37"/>
  <c r="K172" i="37"/>
  <c r="K184" i="37"/>
  <c r="K196" i="37"/>
  <c r="K208" i="37"/>
  <c r="T208" i="37" s="1"/>
  <c r="K220" i="37"/>
  <c r="K232" i="37"/>
  <c r="T232" i="37" s="1"/>
  <c r="N195" i="37"/>
  <c r="N103" i="37"/>
  <c r="K244" i="37"/>
  <c r="T244" i="37" s="1"/>
  <c r="K256" i="37"/>
  <c r="T256" i="37" s="1"/>
  <c r="K268" i="37"/>
  <c r="T268" i="37" s="1"/>
  <c r="K280" i="37"/>
  <c r="T280" i="37" s="1"/>
  <c r="K292" i="37"/>
  <c r="T292" i="37" s="1"/>
  <c r="K304" i="37"/>
  <c r="T304" i="37" s="1"/>
  <c r="N255" i="37"/>
  <c r="N161" i="37"/>
  <c r="N43" i="37"/>
  <c r="N33" i="37"/>
  <c r="N233" i="37"/>
  <c r="N42" i="37"/>
  <c r="N171" i="37"/>
  <c r="N81" i="37"/>
  <c r="N21" i="37"/>
  <c r="K17" i="37"/>
  <c r="K53" i="37"/>
  <c r="K65" i="37"/>
  <c r="N80" i="37"/>
  <c r="K5" i="37"/>
  <c r="K77" i="37"/>
  <c r="N222" i="37"/>
  <c r="N79" i="37"/>
  <c r="K136" i="37"/>
  <c r="N221" i="37"/>
  <c r="N78" i="37"/>
  <c r="K41" i="37"/>
  <c r="K124" i="37"/>
  <c r="K148" i="37"/>
  <c r="K160" i="37"/>
  <c r="N114" i="37"/>
  <c r="N32" i="37"/>
  <c r="N210" i="37"/>
  <c r="N127" i="37"/>
  <c r="K16" i="37"/>
  <c r="K28" i="37"/>
  <c r="K40" i="37"/>
  <c r="K52" i="37"/>
  <c r="K64" i="37"/>
  <c r="K76" i="37"/>
  <c r="K88" i="37"/>
  <c r="K100" i="37"/>
  <c r="K112" i="37"/>
  <c r="N209" i="37"/>
  <c r="N67" i="37"/>
  <c r="N20" i="37"/>
  <c r="N186" i="37"/>
  <c r="N102" i="37"/>
  <c r="N92" i="37"/>
  <c r="N57" i="37"/>
  <c r="N30" i="37"/>
  <c r="N19" i="37"/>
  <c r="N128" i="37"/>
  <c r="N91" i="37"/>
  <c r="N56" i="37"/>
  <c r="N243" i="37"/>
  <c r="N18" i="37"/>
  <c r="N8" i="37"/>
  <c r="N45" i="37"/>
  <c r="N7" i="37"/>
  <c r="N183" i="37"/>
  <c r="N231" i="37"/>
  <c r="N126" i="37"/>
  <c r="N89" i="37"/>
  <c r="N54" i="37"/>
  <c r="N44" i="37"/>
  <c r="N6" i="37"/>
  <c r="N162" i="37"/>
  <c r="N125" i="37"/>
  <c r="K163" i="37"/>
  <c r="K138" i="37"/>
  <c r="O316" i="37"/>
  <c r="K242" i="37"/>
  <c r="K116" i="37"/>
  <c r="K135" i="37"/>
  <c r="I316" i="37"/>
  <c r="N121" i="37" l="1"/>
  <c r="T121" i="37"/>
  <c r="S51" i="37"/>
  <c r="T51" i="37"/>
  <c r="N224" i="37"/>
  <c r="T224" i="37"/>
  <c r="S37" i="37"/>
  <c r="T37" i="37"/>
  <c r="N145" i="37"/>
  <c r="T145" i="37"/>
  <c r="S132" i="37"/>
  <c r="T132" i="37"/>
  <c r="N107" i="37"/>
  <c r="T107" i="37"/>
  <c r="S138" i="37"/>
  <c r="T138" i="37"/>
  <c r="S174" i="37"/>
  <c r="T174" i="37"/>
  <c r="S275" i="37"/>
  <c r="T275" i="37"/>
  <c r="N284" i="37"/>
  <c r="T284" i="37"/>
  <c r="N23" i="37"/>
  <c r="T23" i="37"/>
  <c r="S254" i="37"/>
  <c r="T254" i="37"/>
  <c r="S191" i="37"/>
  <c r="T191" i="37"/>
  <c r="N97" i="37"/>
  <c r="T97" i="37"/>
  <c r="S227" i="37"/>
  <c r="T227" i="37"/>
  <c r="N261" i="37"/>
  <c r="T261" i="37"/>
  <c r="N73" i="37"/>
  <c r="T73" i="37"/>
  <c r="S77" i="37"/>
  <c r="T77" i="37"/>
  <c r="N199" i="37"/>
  <c r="T199" i="37"/>
  <c r="S122" i="37"/>
  <c r="T122" i="37"/>
  <c r="N144" i="37"/>
  <c r="T144" i="37"/>
  <c r="S96" i="37"/>
  <c r="T96" i="37"/>
  <c r="N240" i="37"/>
  <c r="T240" i="37"/>
  <c r="S158" i="37"/>
  <c r="T158" i="37"/>
  <c r="N167" i="37"/>
  <c r="T167" i="37"/>
  <c r="S238" i="37"/>
  <c r="T238" i="37"/>
  <c r="S213" i="37"/>
  <c r="T213" i="37"/>
  <c r="S24" i="37"/>
  <c r="T24" i="37"/>
  <c r="N86" i="37"/>
  <c r="T86" i="37"/>
  <c r="N49" i="37"/>
  <c r="T49" i="37"/>
  <c r="S84" i="37"/>
  <c r="T84" i="37"/>
  <c r="S230" i="37"/>
  <c r="T230" i="37"/>
  <c r="N35" i="37"/>
  <c r="T35" i="37"/>
  <c r="S242" i="37"/>
  <c r="T242" i="37"/>
  <c r="N226" i="37"/>
  <c r="T226" i="37"/>
  <c r="N299" i="37"/>
  <c r="T299" i="37"/>
  <c r="N130" i="37"/>
  <c r="T130" i="37"/>
  <c r="S9" i="37"/>
  <c r="T9" i="37"/>
  <c r="N297" i="37"/>
  <c r="T297" i="37"/>
  <c r="N136" i="37"/>
  <c r="T136" i="37"/>
  <c r="N278" i="37"/>
  <c r="T278" i="37"/>
  <c r="S131" i="37"/>
  <c r="T131" i="37"/>
  <c r="S83" i="37"/>
  <c r="T83" i="37"/>
  <c r="S4" i="37"/>
  <c r="T4" i="37"/>
  <c r="S155" i="37"/>
  <c r="T155" i="37"/>
  <c r="S71" i="37"/>
  <c r="T71" i="37"/>
  <c r="N119" i="37"/>
  <c r="T119" i="37"/>
  <c r="N237" i="37"/>
  <c r="T237" i="37"/>
  <c r="N141" i="37"/>
  <c r="T141" i="37"/>
  <c r="N5" i="37"/>
  <c r="T5" i="37"/>
  <c r="S220" i="37"/>
  <c r="T220" i="37"/>
  <c r="S38" i="37"/>
  <c r="T38" i="37"/>
  <c r="S11" i="37"/>
  <c r="T11" i="37"/>
  <c r="N12" i="37"/>
  <c r="T12" i="37"/>
  <c r="N228" i="37"/>
  <c r="T228" i="37"/>
  <c r="S156" i="37"/>
  <c r="T156" i="37"/>
  <c r="S214" i="37"/>
  <c r="T214" i="37"/>
  <c r="S165" i="37"/>
  <c r="T165" i="37"/>
  <c r="N253" i="37"/>
  <c r="T253" i="37"/>
  <c r="N62" i="37"/>
  <c r="T62" i="37"/>
  <c r="S13" i="37"/>
  <c r="T13" i="37"/>
  <c r="S72" i="37"/>
  <c r="T72" i="37"/>
  <c r="S206" i="37"/>
  <c r="T206" i="37"/>
  <c r="N312" i="37"/>
  <c r="T312" i="37"/>
  <c r="N52" i="37"/>
  <c r="T52" i="37"/>
  <c r="N69" i="37"/>
  <c r="T69" i="37"/>
  <c r="S50" i="37"/>
  <c r="T50" i="37"/>
  <c r="S118" i="37"/>
  <c r="T118" i="37"/>
  <c r="N175" i="37"/>
  <c r="T175" i="37"/>
  <c r="S287" i="37"/>
  <c r="T287" i="37"/>
  <c r="N153" i="37"/>
  <c r="T153" i="37"/>
  <c r="N63" i="37"/>
  <c r="T63" i="37"/>
  <c r="N15" i="37"/>
  <c r="T15" i="37"/>
  <c r="S188" i="37"/>
  <c r="T188" i="37"/>
  <c r="S250" i="37"/>
  <c r="T250" i="37"/>
  <c r="N260" i="37"/>
  <c r="T260" i="37"/>
  <c r="N289" i="37"/>
  <c r="T289" i="37"/>
  <c r="N143" i="37"/>
  <c r="T143" i="37"/>
  <c r="N251" i="37"/>
  <c r="T251" i="37"/>
  <c r="S133" i="37"/>
  <c r="T133" i="37"/>
  <c r="N112" i="37"/>
  <c r="T112" i="37"/>
  <c r="N303" i="37"/>
  <c r="T303" i="37"/>
  <c r="S10" i="37"/>
  <c r="T10" i="37"/>
  <c r="S70" i="37"/>
  <c r="T70" i="37"/>
  <c r="N306" i="37"/>
  <c r="T306" i="37"/>
  <c r="N216" i="37"/>
  <c r="T216" i="37"/>
  <c r="S134" i="37"/>
  <c r="T134" i="37"/>
  <c r="S190" i="37"/>
  <c r="T190" i="37"/>
  <c r="S142" i="37"/>
  <c r="T142" i="37"/>
  <c r="S170" i="37"/>
  <c r="T170" i="37"/>
  <c r="N14" i="37"/>
  <c r="T14" i="37"/>
  <c r="N307" i="37"/>
  <c r="T307" i="37"/>
  <c r="S48" i="37"/>
  <c r="T48" i="37"/>
  <c r="N194" i="37"/>
  <c r="T194" i="37"/>
  <c r="N36" i="37"/>
  <c r="T36" i="37"/>
  <c r="S218" i="37"/>
  <c r="T218" i="37"/>
  <c r="S151" i="37"/>
  <c r="T151" i="37"/>
  <c r="N120" i="37"/>
  <c r="T120" i="37"/>
  <c r="N215" i="37"/>
  <c r="T215" i="37"/>
  <c r="N212" i="37"/>
  <c r="T212" i="37"/>
  <c r="S58" i="37"/>
  <c r="T58" i="37"/>
  <c r="N28" i="37"/>
  <c r="T28" i="37"/>
  <c r="S203" i="37"/>
  <c r="T203" i="37"/>
  <c r="S109" i="37"/>
  <c r="T109" i="37"/>
  <c r="N46" i="37"/>
  <c r="T46" i="37"/>
  <c r="S16" i="37"/>
  <c r="T16" i="37"/>
  <c r="S39" i="37"/>
  <c r="T39" i="37"/>
  <c r="N285" i="37"/>
  <c r="T285" i="37"/>
  <c r="S164" i="37"/>
  <c r="T164" i="37"/>
  <c r="N31" i="37"/>
  <c r="T31" i="37"/>
  <c r="S241" i="37"/>
  <c r="T241" i="37"/>
  <c r="S60" i="37"/>
  <c r="T60" i="37"/>
  <c r="N277" i="37"/>
  <c r="T277" i="37"/>
  <c r="N47" i="37"/>
  <c r="T47" i="37"/>
  <c r="N22" i="37"/>
  <c r="T22" i="37"/>
  <c r="N100" i="37"/>
  <c r="T100" i="37"/>
  <c r="S160" i="37"/>
  <c r="T160" i="37"/>
  <c r="N65" i="37"/>
  <c r="T65" i="37"/>
  <c r="S196" i="37"/>
  <c r="T196" i="37"/>
  <c r="N279" i="37"/>
  <c r="T279" i="37"/>
  <c r="S235" i="37"/>
  <c r="S204" i="37"/>
  <c r="T204" i="37"/>
  <c r="N309" i="37"/>
  <c r="T309" i="37"/>
  <c r="S111" i="37"/>
  <c r="T111" i="37"/>
  <c r="N166" i="37"/>
  <c r="T166" i="37"/>
  <c r="N85" i="37"/>
  <c r="T85" i="37"/>
  <c r="N300" i="37"/>
  <c r="T300" i="37"/>
  <c r="N272" i="37"/>
  <c r="T272" i="37"/>
  <c r="N283" i="37"/>
  <c r="T283" i="37"/>
  <c r="N147" i="37"/>
  <c r="T147" i="37"/>
  <c r="N159" i="37"/>
  <c r="T159" i="37"/>
  <c r="S139" i="37"/>
  <c r="T139" i="37"/>
  <c r="S146" i="37"/>
  <c r="T146" i="37"/>
  <c r="S184" i="37"/>
  <c r="T184" i="37"/>
  <c r="N296" i="37"/>
  <c r="T296" i="37"/>
  <c r="S192" i="37"/>
  <c r="T192" i="37"/>
  <c r="S298" i="37"/>
  <c r="T298" i="37"/>
  <c r="S99" i="37"/>
  <c r="T99" i="37"/>
  <c r="N110" i="37"/>
  <c r="T110" i="37"/>
  <c r="N61" i="37"/>
  <c r="T61" i="37"/>
  <c r="N205" i="37"/>
  <c r="T205" i="37"/>
  <c r="N248" i="37"/>
  <c r="T248" i="37"/>
  <c r="N271" i="37"/>
  <c r="T271" i="37"/>
  <c r="S211" i="37"/>
  <c r="T211" i="37"/>
  <c r="N288" i="37"/>
  <c r="T288" i="37"/>
  <c r="N223" i="37"/>
  <c r="T223" i="37"/>
  <c r="N311" i="37"/>
  <c r="T311" i="37"/>
  <c r="N129" i="37"/>
  <c r="T129" i="37"/>
  <c r="N301" i="37"/>
  <c r="T301" i="37"/>
  <c r="S157" i="37"/>
  <c r="T157" i="37"/>
  <c r="N308" i="37"/>
  <c r="T308" i="37"/>
  <c r="S181" i="37"/>
  <c r="T181" i="37"/>
  <c r="N229" i="37"/>
  <c r="T229" i="37"/>
  <c r="N40" i="37"/>
  <c r="T40" i="37"/>
  <c r="N94" i="37"/>
  <c r="T94" i="37"/>
  <c r="S26" i="37"/>
  <c r="T26" i="37"/>
  <c r="S193" i="37"/>
  <c r="T193" i="37"/>
  <c r="S200" i="37"/>
  <c r="T200" i="37"/>
  <c r="N123" i="37"/>
  <c r="T123" i="37"/>
  <c r="S178" i="37"/>
  <c r="T178" i="37"/>
  <c r="N169" i="37"/>
  <c r="T169" i="37"/>
  <c r="S163" i="37"/>
  <c r="T163" i="37"/>
  <c r="S176" i="37"/>
  <c r="T176" i="37"/>
  <c r="S263" i="37"/>
  <c r="T263" i="37"/>
  <c r="N108" i="37"/>
  <c r="T108" i="37"/>
  <c r="N34" i="37"/>
  <c r="T34" i="37"/>
  <c r="N179" i="37"/>
  <c r="T179" i="37"/>
  <c r="S148" i="37"/>
  <c r="T148" i="37"/>
  <c r="N53" i="37"/>
  <c r="T53" i="37"/>
  <c r="S135" i="37"/>
  <c r="T135" i="37"/>
  <c r="N76" i="37"/>
  <c r="T76" i="37"/>
  <c r="S124" i="37"/>
  <c r="T124" i="37"/>
  <c r="S17" i="37"/>
  <c r="T17" i="37"/>
  <c r="S172" i="37"/>
  <c r="T172" i="37"/>
  <c r="N68" i="37"/>
  <c r="T68" i="37"/>
  <c r="S249" i="37"/>
  <c r="T249" i="37"/>
  <c r="N225" i="37"/>
  <c r="T225" i="37"/>
  <c r="N180" i="37"/>
  <c r="T180" i="37"/>
  <c r="S286" i="37"/>
  <c r="T286" i="37"/>
  <c r="N87" i="37"/>
  <c r="T87" i="37"/>
  <c r="N98" i="37"/>
  <c r="T98" i="37"/>
  <c r="N25" i="37"/>
  <c r="T25" i="37"/>
  <c r="S189" i="37"/>
  <c r="T189" i="37"/>
  <c r="N259" i="37"/>
  <c r="T259" i="37"/>
  <c r="S187" i="37"/>
  <c r="T187" i="37"/>
  <c r="S252" i="37"/>
  <c r="T252" i="37"/>
  <c r="N276" i="37"/>
  <c r="T276" i="37"/>
  <c r="S117" i="37"/>
  <c r="T117" i="37"/>
  <c r="N265" i="37"/>
  <c r="T265" i="37"/>
  <c r="N29" i="37"/>
  <c r="T29" i="37"/>
  <c r="S239" i="37"/>
  <c r="T239" i="37"/>
  <c r="N154" i="37"/>
  <c r="T154" i="37"/>
  <c r="S82" i="37"/>
  <c r="T82" i="37"/>
  <c r="S27" i="37"/>
  <c r="T27" i="37"/>
  <c r="N59" i="37"/>
  <c r="T59" i="37"/>
  <c r="S88" i="37"/>
  <c r="T88" i="37"/>
  <c r="S173" i="37"/>
  <c r="T173" i="37"/>
  <c r="N273" i="37"/>
  <c r="T273" i="37"/>
  <c r="S95" i="37"/>
  <c r="T95" i="37"/>
  <c r="S116" i="37"/>
  <c r="T116" i="37"/>
  <c r="S64" i="37"/>
  <c r="T64" i="37"/>
  <c r="S41" i="37"/>
  <c r="T41" i="37"/>
  <c r="N93" i="37"/>
  <c r="T93" i="37"/>
  <c r="N274" i="37"/>
  <c r="T274" i="37"/>
  <c r="N202" i="37"/>
  <c r="T202" i="37"/>
  <c r="S201" i="37"/>
  <c r="T201" i="37"/>
  <c r="N310" i="37"/>
  <c r="T310" i="37"/>
  <c r="S168" i="37"/>
  <c r="T168" i="37"/>
  <c r="N262" i="37"/>
  <c r="T262" i="37"/>
  <c r="N75" i="37"/>
  <c r="T75" i="37"/>
  <c r="S74" i="37"/>
  <c r="T74" i="37"/>
  <c r="N295" i="37"/>
  <c r="T295" i="37"/>
  <c r="N177" i="37"/>
  <c r="T177" i="37"/>
  <c r="S247" i="37"/>
  <c r="T247" i="37"/>
  <c r="S140" i="37"/>
  <c r="T140" i="37"/>
  <c r="S217" i="37"/>
  <c r="T217" i="37"/>
  <c r="N152" i="37"/>
  <c r="T152" i="37"/>
  <c r="S264" i="37"/>
  <c r="T264" i="37"/>
  <c r="S106" i="37"/>
  <c r="T106" i="37"/>
  <c r="N182" i="37"/>
  <c r="T182" i="37"/>
  <c r="N51" i="37"/>
  <c r="S301" i="37"/>
  <c r="N178" i="37"/>
  <c r="N60" i="37"/>
  <c r="N72" i="37"/>
  <c r="N230" i="37"/>
  <c r="S261" i="37"/>
  <c r="S212" i="37"/>
  <c r="S130" i="37"/>
  <c r="S265" i="37"/>
  <c r="N13" i="37"/>
  <c r="N157" i="37"/>
  <c r="S49" i="37"/>
  <c r="N298" i="37"/>
  <c r="S14" i="37"/>
  <c r="N286" i="37"/>
  <c r="K316" i="37"/>
  <c r="S205" i="37"/>
  <c r="N70" i="37"/>
  <c r="S307" i="37"/>
  <c r="N10" i="37"/>
  <c r="N213" i="37"/>
  <c r="N155" i="37"/>
  <c r="N190" i="37"/>
  <c r="N187" i="37"/>
  <c r="N165" i="37"/>
  <c r="S285" i="37"/>
  <c r="S297" i="37"/>
  <c r="N4" i="37"/>
  <c r="S169" i="37"/>
  <c r="N139" i="37"/>
  <c r="S299" i="37"/>
  <c r="S12" i="37"/>
  <c r="S312" i="37"/>
  <c r="N203" i="37"/>
  <c r="S123" i="37"/>
  <c r="S61" i="37"/>
  <c r="S224" i="37"/>
  <c r="S288" i="37"/>
  <c r="N252" i="37"/>
  <c r="S215" i="37"/>
  <c r="S62" i="37"/>
  <c r="S144" i="37"/>
  <c r="N134" i="37"/>
  <c r="S260" i="37"/>
  <c r="S182" i="37"/>
  <c r="N238" i="37"/>
  <c r="N170" i="37"/>
  <c r="S108" i="37"/>
  <c r="S23" i="37"/>
  <c r="S159" i="37"/>
  <c r="S22" i="37"/>
  <c r="N38" i="37"/>
  <c r="N192" i="37"/>
  <c r="N122" i="37"/>
  <c r="N287" i="37"/>
  <c r="N158" i="37"/>
  <c r="N140" i="37"/>
  <c r="N275" i="37"/>
  <c r="N50" i="37"/>
  <c r="N74" i="37"/>
  <c r="N191" i="37"/>
  <c r="N173" i="37"/>
  <c r="N263" i="37"/>
  <c r="S107" i="37"/>
  <c r="S276" i="37"/>
  <c r="N184" i="37"/>
  <c r="N82" i="37"/>
  <c r="N132" i="37"/>
  <c r="S228" i="37"/>
  <c r="S98" i="37"/>
  <c r="S129" i="37"/>
  <c r="S112" i="37"/>
  <c r="S310" i="37"/>
  <c r="S216" i="37"/>
  <c r="S100" i="37"/>
  <c r="N142" i="37"/>
  <c r="N99" i="37"/>
  <c r="N106" i="37"/>
  <c r="S25" i="37"/>
  <c r="S177" i="37"/>
  <c r="S194" i="37"/>
  <c r="S311" i="37"/>
  <c r="S34" i="37"/>
  <c r="N83" i="37"/>
  <c r="N211" i="37"/>
  <c r="S295" i="37"/>
  <c r="S86" i="37"/>
  <c r="S154" i="37"/>
  <c r="S141" i="37"/>
  <c r="S59" i="37"/>
  <c r="S147" i="37"/>
  <c r="N156" i="37"/>
  <c r="S237" i="37"/>
  <c r="S47" i="37"/>
  <c r="N133" i="37"/>
  <c r="S143" i="37"/>
  <c r="N117" i="37"/>
  <c r="N58" i="37"/>
  <c r="N118" i="37"/>
  <c r="N217" i="37"/>
  <c r="N164" i="37"/>
  <c r="S309" i="37"/>
  <c r="S110" i="37"/>
  <c r="S153" i="37"/>
  <c r="S259" i="37"/>
  <c r="S223" i="37"/>
  <c r="S229" i="37"/>
  <c r="N176" i="37"/>
  <c r="S145" i="37"/>
  <c r="S15" i="37"/>
  <c r="S289" i="37"/>
  <c r="N27" i="37"/>
  <c r="N264" i="37"/>
  <c r="N247" i="37"/>
  <c r="N201" i="37"/>
  <c r="N151" i="37"/>
  <c r="N174" i="37"/>
  <c r="N95" i="37"/>
  <c r="N239" i="37"/>
  <c r="N168" i="37"/>
  <c r="N84" i="37"/>
  <c r="S180" i="37"/>
  <c r="S179" i="37"/>
  <c r="S87" i="37"/>
  <c r="S253" i="37"/>
  <c r="S36" i="37"/>
  <c r="S136" i="37"/>
  <c r="N111" i="37"/>
  <c r="N138" i="37"/>
  <c r="N250" i="37"/>
  <c r="N204" i="37"/>
  <c r="S76" i="37"/>
  <c r="S271" i="37"/>
  <c r="S277" i="37"/>
  <c r="S279" i="37"/>
  <c r="N146" i="37"/>
  <c r="N200" i="37"/>
  <c r="S251" i="37"/>
  <c r="S262" i="37"/>
  <c r="S167" i="37"/>
  <c r="S75" i="37"/>
  <c r="S248" i="37"/>
  <c r="S97" i="37"/>
  <c r="S65" i="37"/>
  <c r="S53" i="37"/>
  <c r="N37" i="37"/>
  <c r="N172" i="37"/>
  <c r="N193" i="37"/>
  <c r="N254" i="37"/>
  <c r="S240" i="37"/>
  <c r="S120" i="37"/>
  <c r="S300" i="37"/>
  <c r="S225" i="37"/>
  <c r="S73" i="37"/>
  <c r="N218" i="37"/>
  <c r="N131" i="37"/>
  <c r="N189" i="37"/>
  <c r="S166" i="37"/>
  <c r="S284" i="37"/>
  <c r="S85" i="37"/>
  <c r="S121" i="37"/>
  <c r="S199" i="37"/>
  <c r="S35" i="37"/>
  <c r="S46" i="37"/>
  <c r="N181" i="37"/>
  <c r="N135" i="37"/>
  <c r="N208" i="37"/>
  <c r="S208" i="37"/>
  <c r="S202" i="37"/>
  <c r="N280" i="37"/>
  <c r="S280" i="37"/>
  <c r="S119" i="37"/>
  <c r="N109" i="37"/>
  <c r="N24" i="37"/>
  <c r="N241" i="37"/>
  <c r="N232" i="37"/>
  <c r="S232" i="37"/>
  <c r="N39" i="37"/>
  <c r="S28" i="37"/>
  <c r="S63" i="37"/>
  <c r="S94" i="37"/>
  <c r="S278" i="37"/>
  <c r="N268" i="37"/>
  <c r="S268" i="37"/>
  <c r="S175" i="37"/>
  <c r="S31" i="37"/>
  <c r="S29" i="37"/>
  <c r="S273" i="37"/>
  <c r="S68" i="37"/>
  <c r="S226" i="37"/>
  <c r="S40" i="37"/>
  <c r="N48" i="37"/>
  <c r="N9" i="37"/>
  <c r="N160" i="37"/>
  <c r="N256" i="37"/>
  <c r="S256" i="37"/>
  <c r="N305" i="37"/>
  <c r="S305" i="37"/>
  <c r="S308" i="37"/>
  <c r="S93" i="37"/>
  <c r="N150" i="37"/>
  <c r="S150" i="37"/>
  <c r="N26" i="37"/>
  <c r="N235" i="37"/>
  <c r="S296" i="37"/>
  <c r="S69" i="37"/>
  <c r="S5" i="37"/>
  <c r="N188" i="37"/>
  <c r="N304" i="37"/>
  <c r="S304" i="37"/>
  <c r="S52" i="37"/>
  <c r="N292" i="37"/>
  <c r="S292" i="37"/>
  <c r="N244" i="37"/>
  <c r="S244" i="37"/>
  <c r="N71" i="37"/>
  <c r="N206" i="37"/>
  <c r="S272" i="37"/>
  <c r="S306" i="37"/>
  <c r="N220" i="37"/>
  <c r="N149" i="37"/>
  <c r="S149" i="37"/>
  <c r="S274" i="37"/>
  <c r="S283" i="37"/>
  <c r="S303" i="37"/>
  <c r="N96" i="37"/>
  <c r="N77" i="37"/>
  <c r="N41" i="37"/>
  <c r="N227" i="37"/>
  <c r="N17" i="37"/>
  <c r="N148" i="37"/>
  <c r="N163" i="37"/>
  <c r="N88" i="37"/>
  <c r="N249" i="37"/>
  <c r="N196" i="37"/>
  <c r="N16" i="37"/>
  <c r="N242" i="37"/>
  <c r="N124" i="37"/>
  <c r="N64" i="37"/>
  <c r="N116" i="37"/>
  <c r="O313" i="31" l="1"/>
  <c r="K313" i="31"/>
  <c r="H313" i="31"/>
  <c r="F313" i="31"/>
  <c r="E313" i="31"/>
  <c r="P312" i="31"/>
  <c r="L312" i="31"/>
  <c r="I312" i="31"/>
  <c r="P311" i="31"/>
  <c r="L311" i="31"/>
  <c r="I311" i="31"/>
  <c r="P310" i="31"/>
  <c r="L310" i="31"/>
  <c r="I310" i="31"/>
  <c r="P309" i="31"/>
  <c r="L309" i="31"/>
  <c r="I309" i="31"/>
  <c r="P308" i="31"/>
  <c r="L308" i="31"/>
  <c r="I308" i="31"/>
  <c r="P307" i="31"/>
  <c r="L307" i="31"/>
  <c r="I307" i="31"/>
  <c r="P306" i="31"/>
  <c r="L306" i="31"/>
  <c r="I306" i="31"/>
  <c r="P305" i="31"/>
  <c r="L305" i="31"/>
  <c r="I305" i="31"/>
  <c r="P304" i="31"/>
  <c r="L304" i="31"/>
  <c r="I304" i="31"/>
  <c r="X303" i="31"/>
  <c r="Y303" i="31" s="1"/>
  <c r="P303" i="31"/>
  <c r="L303" i="31"/>
  <c r="I303" i="31"/>
  <c r="P302" i="31"/>
  <c r="L302" i="31"/>
  <c r="I302" i="31"/>
  <c r="P301" i="31"/>
  <c r="L301" i="31"/>
  <c r="I301" i="31"/>
  <c r="X300" i="31"/>
  <c r="Y300" i="31" s="1"/>
  <c r="P300" i="31"/>
  <c r="L300" i="31"/>
  <c r="I300" i="31"/>
  <c r="X299" i="31"/>
  <c r="Y299" i="31" s="1"/>
  <c r="P299" i="31"/>
  <c r="L299" i="31"/>
  <c r="I299" i="31"/>
  <c r="P298" i="31"/>
  <c r="L298" i="31"/>
  <c r="I298" i="31"/>
  <c r="P297" i="31"/>
  <c r="L297" i="31"/>
  <c r="I297" i="31"/>
  <c r="P296" i="31"/>
  <c r="L296" i="31"/>
  <c r="I296" i="31"/>
  <c r="P295" i="31"/>
  <c r="L295" i="31"/>
  <c r="I295" i="31"/>
  <c r="P294" i="31"/>
  <c r="L294" i="31"/>
  <c r="I294" i="31"/>
  <c r="P293" i="31"/>
  <c r="L293" i="31"/>
  <c r="I293" i="31"/>
  <c r="P292" i="31"/>
  <c r="L292" i="31"/>
  <c r="I292" i="31"/>
  <c r="P291" i="31"/>
  <c r="L291" i="31"/>
  <c r="I291" i="31"/>
  <c r="P290" i="31"/>
  <c r="L290" i="31"/>
  <c r="I290" i="31"/>
  <c r="X289" i="31"/>
  <c r="Y289" i="31" s="1"/>
  <c r="P289" i="31"/>
  <c r="L289" i="31"/>
  <c r="I289" i="31"/>
  <c r="P288" i="31"/>
  <c r="L288" i="31"/>
  <c r="I288" i="31"/>
  <c r="P287" i="31"/>
  <c r="L287" i="31"/>
  <c r="I287" i="31"/>
  <c r="P286" i="31"/>
  <c r="L286" i="31"/>
  <c r="I286" i="31"/>
  <c r="P285" i="31"/>
  <c r="L285" i="31"/>
  <c r="I285" i="31"/>
  <c r="P284" i="31"/>
  <c r="L284" i="31"/>
  <c r="I284" i="31"/>
  <c r="P283" i="31"/>
  <c r="L283" i="31"/>
  <c r="I283" i="31"/>
  <c r="P282" i="31"/>
  <c r="L282" i="31"/>
  <c r="I282" i="31"/>
  <c r="P281" i="31"/>
  <c r="L281" i="31"/>
  <c r="I281" i="31"/>
  <c r="P280" i="31"/>
  <c r="L280" i="31"/>
  <c r="I280" i="31"/>
  <c r="X279" i="31"/>
  <c r="Y279" i="31" s="1"/>
  <c r="P279" i="31"/>
  <c r="L279" i="31"/>
  <c r="I279" i="31"/>
  <c r="P278" i="31"/>
  <c r="L278" i="31"/>
  <c r="I278" i="31"/>
  <c r="P277" i="31"/>
  <c r="L277" i="31"/>
  <c r="I277" i="31"/>
  <c r="P276" i="31"/>
  <c r="L276" i="31"/>
  <c r="I276" i="31"/>
  <c r="P275" i="31"/>
  <c r="L275" i="31"/>
  <c r="I275" i="31"/>
  <c r="X274" i="31"/>
  <c r="Y274" i="31" s="1"/>
  <c r="P274" i="31"/>
  <c r="L274" i="31"/>
  <c r="I274" i="31"/>
  <c r="P273" i="31"/>
  <c r="L273" i="31"/>
  <c r="I273" i="31"/>
  <c r="P272" i="31"/>
  <c r="L272" i="31"/>
  <c r="I272" i="31"/>
  <c r="P271" i="31"/>
  <c r="L271" i="31"/>
  <c r="I271" i="31"/>
  <c r="P270" i="31"/>
  <c r="L270" i="31"/>
  <c r="I270" i="31"/>
  <c r="X269" i="31"/>
  <c r="Y269" i="31" s="1"/>
  <c r="P269" i="31"/>
  <c r="L269" i="31"/>
  <c r="I269" i="31"/>
  <c r="P268" i="31"/>
  <c r="L268" i="31"/>
  <c r="I268" i="31"/>
  <c r="P267" i="31"/>
  <c r="L267" i="31"/>
  <c r="I267" i="31"/>
  <c r="P266" i="31"/>
  <c r="L266" i="31"/>
  <c r="I266" i="31"/>
  <c r="P265" i="31"/>
  <c r="L265" i="31"/>
  <c r="I265" i="31"/>
  <c r="P264" i="31"/>
  <c r="L264" i="31"/>
  <c r="I264" i="31"/>
  <c r="P263" i="31"/>
  <c r="L263" i="31"/>
  <c r="I263" i="31"/>
  <c r="P262" i="31"/>
  <c r="L262" i="31"/>
  <c r="I262" i="31"/>
  <c r="P261" i="31"/>
  <c r="L261" i="31"/>
  <c r="I261" i="31"/>
  <c r="P260" i="31"/>
  <c r="L260" i="31"/>
  <c r="I260" i="31"/>
  <c r="P259" i="31"/>
  <c r="L259" i="31"/>
  <c r="I259" i="31"/>
  <c r="P258" i="31"/>
  <c r="L258" i="31"/>
  <c r="I258" i="31"/>
  <c r="P257" i="31"/>
  <c r="L257" i="31"/>
  <c r="I257" i="31"/>
  <c r="P256" i="31"/>
  <c r="L256" i="31"/>
  <c r="I256" i="31"/>
  <c r="P255" i="31"/>
  <c r="L255" i="31"/>
  <c r="I255" i="31"/>
  <c r="P254" i="31"/>
  <c r="L254" i="31"/>
  <c r="I254" i="31"/>
  <c r="P253" i="31"/>
  <c r="L253" i="31"/>
  <c r="I253" i="31"/>
  <c r="X252" i="31"/>
  <c r="Y252" i="31" s="1"/>
  <c r="P252" i="31"/>
  <c r="L252" i="31"/>
  <c r="I252" i="31"/>
  <c r="P251" i="31"/>
  <c r="L251" i="31"/>
  <c r="I251" i="31"/>
  <c r="P250" i="31"/>
  <c r="L250" i="31"/>
  <c r="I250" i="31"/>
  <c r="P249" i="31"/>
  <c r="L249" i="31"/>
  <c r="I249" i="31"/>
  <c r="P248" i="31"/>
  <c r="L248" i="31"/>
  <c r="I248" i="31"/>
  <c r="P247" i="31"/>
  <c r="L247" i="31"/>
  <c r="I247" i="31"/>
  <c r="P246" i="31"/>
  <c r="L246" i="31"/>
  <c r="I246" i="31"/>
  <c r="P245" i="31"/>
  <c r="L245" i="31"/>
  <c r="I245" i="31"/>
  <c r="P244" i="31"/>
  <c r="L244" i="31"/>
  <c r="I244" i="31"/>
  <c r="P243" i="31"/>
  <c r="L243" i="31"/>
  <c r="I243" i="31"/>
  <c r="P242" i="31"/>
  <c r="L242" i="31"/>
  <c r="I242" i="31"/>
  <c r="P241" i="31"/>
  <c r="L241" i="31"/>
  <c r="I241" i="31"/>
  <c r="P240" i="31"/>
  <c r="L240" i="31"/>
  <c r="I240" i="31"/>
  <c r="P239" i="31"/>
  <c r="L239" i="31"/>
  <c r="I239" i="31"/>
  <c r="P238" i="31"/>
  <c r="L238" i="31"/>
  <c r="I238" i="31"/>
  <c r="P237" i="31"/>
  <c r="L237" i="31"/>
  <c r="I237" i="31"/>
  <c r="X236" i="31"/>
  <c r="Y236" i="31" s="1"/>
  <c r="P236" i="31"/>
  <c r="L236" i="31"/>
  <c r="I236" i="31"/>
  <c r="P235" i="31"/>
  <c r="L235" i="31"/>
  <c r="I235" i="31"/>
  <c r="P234" i="31"/>
  <c r="L234" i="31"/>
  <c r="I234" i="31"/>
  <c r="P233" i="31"/>
  <c r="L233" i="31"/>
  <c r="I233" i="31"/>
  <c r="P232" i="31"/>
  <c r="L232" i="31"/>
  <c r="I232" i="31"/>
  <c r="P231" i="31"/>
  <c r="L231" i="31"/>
  <c r="I231" i="31"/>
  <c r="P230" i="31"/>
  <c r="L230" i="31"/>
  <c r="I230" i="31"/>
  <c r="P229" i="31"/>
  <c r="L229" i="31"/>
  <c r="I229" i="31"/>
  <c r="X228" i="31"/>
  <c r="Y228" i="31" s="1"/>
  <c r="P228" i="31"/>
  <c r="L228" i="31"/>
  <c r="I228" i="31"/>
  <c r="P227" i="31"/>
  <c r="L227" i="31"/>
  <c r="I227" i="31"/>
  <c r="P226" i="31"/>
  <c r="L226" i="31"/>
  <c r="I226" i="31"/>
  <c r="P225" i="31"/>
  <c r="L225" i="31"/>
  <c r="I225" i="31"/>
  <c r="P224" i="31"/>
  <c r="L224" i="31"/>
  <c r="I224" i="31"/>
  <c r="P223" i="31"/>
  <c r="L223" i="31"/>
  <c r="I223" i="31"/>
  <c r="P222" i="31"/>
  <c r="L222" i="31"/>
  <c r="I222" i="31"/>
  <c r="P221" i="31"/>
  <c r="L221" i="31"/>
  <c r="I221" i="31"/>
  <c r="P220" i="31"/>
  <c r="L220" i="31"/>
  <c r="I220" i="31"/>
  <c r="P219" i="31"/>
  <c r="L219" i="31"/>
  <c r="I219" i="31"/>
  <c r="P218" i="31"/>
  <c r="L218" i="31"/>
  <c r="I218" i="31"/>
  <c r="P217" i="31"/>
  <c r="L217" i="31"/>
  <c r="I217" i="31"/>
  <c r="P216" i="31"/>
  <c r="L216" i="31"/>
  <c r="I216" i="31"/>
  <c r="P215" i="31"/>
  <c r="L215" i="31"/>
  <c r="I215" i="31"/>
  <c r="P214" i="31"/>
  <c r="L214" i="31"/>
  <c r="I214" i="31"/>
  <c r="P213" i="31"/>
  <c r="L213" i="31"/>
  <c r="I213" i="31"/>
  <c r="P212" i="31"/>
  <c r="L212" i="31"/>
  <c r="I212" i="31"/>
  <c r="P211" i="31"/>
  <c r="L211" i="31"/>
  <c r="I211" i="31"/>
  <c r="P210" i="31"/>
  <c r="L210" i="31"/>
  <c r="I210" i="31"/>
  <c r="X209" i="31"/>
  <c r="Y209" i="31" s="1"/>
  <c r="P209" i="31"/>
  <c r="L209" i="31"/>
  <c r="I209" i="31"/>
  <c r="P208" i="31"/>
  <c r="L208" i="31"/>
  <c r="I208" i="31"/>
  <c r="P207" i="31"/>
  <c r="L207" i="31"/>
  <c r="I207" i="31"/>
  <c r="P206" i="31"/>
  <c r="L206" i="31"/>
  <c r="I206" i="31"/>
  <c r="P205" i="31"/>
  <c r="L205" i="31"/>
  <c r="I205" i="31"/>
  <c r="P204" i="31"/>
  <c r="L204" i="31"/>
  <c r="I204" i="31"/>
  <c r="P203" i="31"/>
  <c r="L203" i="31"/>
  <c r="I203" i="31"/>
  <c r="P202" i="31"/>
  <c r="L202" i="31"/>
  <c r="I202" i="31"/>
  <c r="P201" i="31"/>
  <c r="L201" i="31"/>
  <c r="I201" i="31"/>
  <c r="X200" i="31"/>
  <c r="Y200" i="31" s="1"/>
  <c r="P200" i="31"/>
  <c r="L200" i="31"/>
  <c r="I200" i="31"/>
  <c r="P199" i="31"/>
  <c r="L199" i="31"/>
  <c r="I199" i="31"/>
  <c r="P198" i="31"/>
  <c r="L198" i="31"/>
  <c r="I198" i="31"/>
  <c r="P197" i="31"/>
  <c r="L197" i="31"/>
  <c r="I197" i="31"/>
  <c r="P196" i="31"/>
  <c r="L196" i="31"/>
  <c r="I196" i="31"/>
  <c r="P195" i="31"/>
  <c r="L195" i="31"/>
  <c r="I195" i="31"/>
  <c r="X194" i="31"/>
  <c r="Y194" i="31" s="1"/>
  <c r="P194" i="31"/>
  <c r="L194" i="31"/>
  <c r="I194" i="31"/>
  <c r="P193" i="31"/>
  <c r="L193" i="31"/>
  <c r="I193" i="31"/>
  <c r="P192" i="31"/>
  <c r="L192" i="31"/>
  <c r="I192" i="31"/>
  <c r="P191" i="31"/>
  <c r="L191" i="31"/>
  <c r="I191" i="31"/>
  <c r="P190" i="31"/>
  <c r="L190" i="31"/>
  <c r="I190" i="31"/>
  <c r="P189" i="31"/>
  <c r="L189" i="31"/>
  <c r="I189" i="31"/>
  <c r="P188" i="31"/>
  <c r="L188" i="31"/>
  <c r="I188" i="31"/>
  <c r="P187" i="31"/>
  <c r="L187" i="31"/>
  <c r="I187" i="31"/>
  <c r="P186" i="31"/>
  <c r="L186" i="31"/>
  <c r="I186" i="31"/>
  <c r="P185" i="31"/>
  <c r="L185" i="31"/>
  <c r="I185" i="31"/>
  <c r="P184" i="31"/>
  <c r="L184" i="31"/>
  <c r="I184" i="31"/>
  <c r="P183" i="31"/>
  <c r="L183" i="31"/>
  <c r="I183" i="31"/>
  <c r="P182" i="31"/>
  <c r="L182" i="31"/>
  <c r="I182" i="31"/>
  <c r="P181" i="31"/>
  <c r="L181" i="31"/>
  <c r="I181" i="31"/>
  <c r="P180" i="31"/>
  <c r="L180" i="31"/>
  <c r="I180" i="31"/>
  <c r="P179" i="31"/>
  <c r="L179" i="31"/>
  <c r="I179" i="31"/>
  <c r="P178" i="31"/>
  <c r="L178" i="31"/>
  <c r="I178" i="31"/>
  <c r="P177" i="31"/>
  <c r="L177" i="31"/>
  <c r="I177" i="31"/>
  <c r="P176" i="31"/>
  <c r="L176" i="31"/>
  <c r="I176" i="31"/>
  <c r="X175" i="31"/>
  <c r="Y175" i="31" s="1"/>
  <c r="P175" i="31"/>
  <c r="L175" i="31"/>
  <c r="I175" i="31"/>
  <c r="P174" i="31"/>
  <c r="L174" i="31"/>
  <c r="I174" i="31"/>
  <c r="P173" i="31"/>
  <c r="L173" i="31"/>
  <c r="I173" i="31"/>
  <c r="P172" i="31"/>
  <c r="L172" i="31"/>
  <c r="I172" i="31"/>
  <c r="P171" i="31"/>
  <c r="L171" i="31"/>
  <c r="I171" i="31"/>
  <c r="P170" i="31"/>
  <c r="L170" i="31"/>
  <c r="I170" i="31"/>
  <c r="P169" i="31"/>
  <c r="L169" i="31"/>
  <c r="I169" i="31"/>
  <c r="P168" i="31"/>
  <c r="L168" i="31"/>
  <c r="I168" i="31"/>
  <c r="P167" i="31"/>
  <c r="L167" i="31"/>
  <c r="I167" i="31"/>
  <c r="P166" i="31"/>
  <c r="L166" i="31"/>
  <c r="I166" i="31"/>
  <c r="P165" i="31"/>
  <c r="L165" i="31"/>
  <c r="I165" i="31"/>
  <c r="P164" i="31"/>
  <c r="L164" i="31"/>
  <c r="I164" i="31"/>
  <c r="P163" i="31"/>
  <c r="L163" i="31"/>
  <c r="I163" i="31"/>
  <c r="P162" i="31"/>
  <c r="L162" i="31"/>
  <c r="I162" i="31"/>
  <c r="P161" i="31"/>
  <c r="L161" i="31"/>
  <c r="I161" i="31"/>
  <c r="X160" i="31"/>
  <c r="Y160" i="31" s="1"/>
  <c r="P160" i="31"/>
  <c r="L160" i="31"/>
  <c r="I160" i="31"/>
  <c r="X159" i="31"/>
  <c r="Y159" i="31" s="1"/>
  <c r="P159" i="31"/>
  <c r="L159" i="31"/>
  <c r="I159" i="31"/>
  <c r="X158" i="31"/>
  <c r="Y158" i="31" s="1"/>
  <c r="P158" i="31"/>
  <c r="L158" i="31"/>
  <c r="I158" i="31"/>
  <c r="P157" i="31"/>
  <c r="L157" i="31"/>
  <c r="I157" i="31"/>
  <c r="X156" i="31"/>
  <c r="Y156" i="31" s="1"/>
  <c r="P156" i="31"/>
  <c r="L156" i="31"/>
  <c r="I156" i="31"/>
  <c r="P155" i="31"/>
  <c r="L155" i="31"/>
  <c r="I155" i="31"/>
  <c r="P154" i="31"/>
  <c r="L154" i="31"/>
  <c r="I154" i="31"/>
  <c r="P153" i="31"/>
  <c r="L153" i="31"/>
  <c r="I153" i="31"/>
  <c r="P152" i="31"/>
  <c r="L152" i="31"/>
  <c r="I152" i="31"/>
  <c r="P151" i="31"/>
  <c r="L151" i="31"/>
  <c r="I151" i="31"/>
  <c r="P150" i="31"/>
  <c r="L150" i="31"/>
  <c r="I150" i="31"/>
  <c r="P149" i="31"/>
  <c r="L149" i="31"/>
  <c r="I149" i="31"/>
  <c r="X148" i="31"/>
  <c r="Y148" i="31" s="1"/>
  <c r="P148" i="31"/>
  <c r="L148" i="31"/>
  <c r="I148" i="31"/>
  <c r="P147" i="31"/>
  <c r="L147" i="31"/>
  <c r="I147" i="31"/>
  <c r="P146" i="31"/>
  <c r="L146" i="31"/>
  <c r="I146" i="31"/>
  <c r="P145" i="31"/>
  <c r="L145" i="31"/>
  <c r="I145" i="31"/>
  <c r="P144" i="31"/>
  <c r="L144" i="31"/>
  <c r="I144" i="31"/>
  <c r="P143" i="31"/>
  <c r="L143" i="31"/>
  <c r="I143" i="31"/>
  <c r="P142" i="31"/>
  <c r="L142" i="31"/>
  <c r="I142" i="31"/>
  <c r="P141" i="31"/>
  <c r="L141" i="31"/>
  <c r="I141" i="31"/>
  <c r="X140" i="31"/>
  <c r="Y140" i="31" s="1"/>
  <c r="P140" i="31"/>
  <c r="L140" i="31"/>
  <c r="I140" i="31"/>
  <c r="P139" i="31"/>
  <c r="L139" i="31"/>
  <c r="I139" i="31"/>
  <c r="P138" i="31"/>
  <c r="L138" i="31"/>
  <c r="I138" i="31"/>
  <c r="P137" i="31"/>
  <c r="L137" i="31"/>
  <c r="I137" i="31"/>
  <c r="P136" i="31"/>
  <c r="L136" i="31"/>
  <c r="I136" i="31"/>
  <c r="P135" i="31"/>
  <c r="L135" i="31"/>
  <c r="I135" i="31"/>
  <c r="P134" i="31"/>
  <c r="L134" i="31"/>
  <c r="I134" i="31"/>
  <c r="P133" i="31"/>
  <c r="L133" i="31"/>
  <c r="I133" i="31"/>
  <c r="X132" i="31"/>
  <c r="Y132" i="31" s="1"/>
  <c r="P132" i="31"/>
  <c r="L132" i="31"/>
  <c r="I132" i="31"/>
  <c r="P131" i="31"/>
  <c r="L131" i="31"/>
  <c r="I131" i="31"/>
  <c r="P130" i="31"/>
  <c r="L130" i="31"/>
  <c r="I130" i="31"/>
  <c r="P129" i="31"/>
  <c r="L129" i="31"/>
  <c r="I129" i="31"/>
  <c r="P128" i="31"/>
  <c r="L128" i="31"/>
  <c r="I128" i="31"/>
  <c r="P127" i="31"/>
  <c r="L127" i="31"/>
  <c r="I127" i="31"/>
  <c r="X126" i="31"/>
  <c r="Y126" i="31" s="1"/>
  <c r="P126" i="31"/>
  <c r="L126" i="31"/>
  <c r="I126" i="31"/>
  <c r="P125" i="31"/>
  <c r="L125" i="31"/>
  <c r="I125" i="31"/>
  <c r="X124" i="31"/>
  <c r="Y124" i="31" s="1"/>
  <c r="P124" i="31"/>
  <c r="L124" i="31"/>
  <c r="I124" i="31"/>
  <c r="P123" i="31"/>
  <c r="L123" i="31"/>
  <c r="I123" i="31"/>
  <c r="P122" i="31"/>
  <c r="L122" i="31"/>
  <c r="I122" i="31"/>
  <c r="X121" i="31"/>
  <c r="Y121" i="31" s="1"/>
  <c r="P121" i="31"/>
  <c r="L121" i="31"/>
  <c r="I121" i="31"/>
  <c r="P120" i="31"/>
  <c r="L120" i="31"/>
  <c r="I120" i="31"/>
  <c r="P119" i="31"/>
  <c r="L119" i="31"/>
  <c r="I119" i="31"/>
  <c r="P118" i="31"/>
  <c r="L118" i="31"/>
  <c r="I118" i="31"/>
  <c r="X117" i="31"/>
  <c r="Y117" i="31" s="1"/>
  <c r="P117" i="31"/>
  <c r="L117" i="31"/>
  <c r="I117" i="31"/>
  <c r="P116" i="31"/>
  <c r="L116" i="31"/>
  <c r="I116" i="31"/>
  <c r="P115" i="31"/>
  <c r="L115" i="31"/>
  <c r="I115" i="31"/>
  <c r="P114" i="31"/>
  <c r="L114" i="31"/>
  <c r="I114" i="31"/>
  <c r="P113" i="31"/>
  <c r="L113" i="31"/>
  <c r="I113" i="31"/>
  <c r="P112" i="31"/>
  <c r="L112" i="31"/>
  <c r="I112" i="31"/>
  <c r="P111" i="31"/>
  <c r="L111" i="31"/>
  <c r="I111" i="31"/>
  <c r="P110" i="31"/>
  <c r="L110" i="31"/>
  <c r="I110" i="31"/>
  <c r="P109" i="31"/>
  <c r="L109" i="31"/>
  <c r="I109" i="31"/>
  <c r="P108" i="31"/>
  <c r="L108" i="31"/>
  <c r="I108" i="31"/>
  <c r="X107" i="31"/>
  <c r="Y107" i="31" s="1"/>
  <c r="P107" i="31"/>
  <c r="L107" i="31"/>
  <c r="I107" i="31"/>
  <c r="X106" i="31"/>
  <c r="Y106" i="31" s="1"/>
  <c r="P106" i="31"/>
  <c r="L106" i="31"/>
  <c r="I106" i="31"/>
  <c r="P105" i="31"/>
  <c r="L105" i="31"/>
  <c r="I105" i="31"/>
  <c r="P104" i="31"/>
  <c r="L104" i="31"/>
  <c r="I104" i="31"/>
  <c r="P103" i="31"/>
  <c r="L103" i="31"/>
  <c r="I103" i="31"/>
  <c r="P102" i="31"/>
  <c r="L102" i="31"/>
  <c r="I102" i="31"/>
  <c r="P101" i="31"/>
  <c r="L101" i="31"/>
  <c r="I101" i="31"/>
  <c r="P100" i="31"/>
  <c r="L100" i="31"/>
  <c r="I100" i="31"/>
  <c r="P99" i="31"/>
  <c r="L99" i="31"/>
  <c r="I99" i="31"/>
  <c r="X98" i="31"/>
  <c r="Y98" i="31" s="1"/>
  <c r="P98" i="31"/>
  <c r="L98" i="31"/>
  <c r="I98" i="31"/>
  <c r="P97" i="31"/>
  <c r="L97" i="31"/>
  <c r="I97" i="31"/>
  <c r="P96" i="31"/>
  <c r="L96" i="31"/>
  <c r="I96" i="31"/>
  <c r="X95" i="31"/>
  <c r="Y95" i="31" s="1"/>
  <c r="P95" i="31"/>
  <c r="L95" i="31"/>
  <c r="I95" i="31"/>
  <c r="P94" i="31"/>
  <c r="L94" i="31"/>
  <c r="I94" i="31"/>
  <c r="P93" i="31"/>
  <c r="L93" i="31"/>
  <c r="I93" i="31"/>
  <c r="P92" i="31"/>
  <c r="L92" i="31"/>
  <c r="I92" i="31"/>
  <c r="X91" i="31"/>
  <c r="Y91" i="31" s="1"/>
  <c r="P91" i="31"/>
  <c r="L91" i="31"/>
  <c r="I91" i="31"/>
  <c r="P90" i="31"/>
  <c r="L90" i="31"/>
  <c r="I90" i="31"/>
  <c r="P89" i="31"/>
  <c r="L89" i="31"/>
  <c r="I89" i="31"/>
  <c r="P88" i="31"/>
  <c r="L88" i="31"/>
  <c r="I88" i="31"/>
  <c r="P87" i="31"/>
  <c r="L87" i="31"/>
  <c r="I87" i="31"/>
  <c r="P86" i="31"/>
  <c r="L86" i="31"/>
  <c r="I86" i="31"/>
  <c r="P85" i="31"/>
  <c r="L85" i="31"/>
  <c r="I85" i="31"/>
  <c r="P84" i="31"/>
  <c r="L84" i="31"/>
  <c r="I84" i="31"/>
  <c r="P83" i="31"/>
  <c r="L83" i="31"/>
  <c r="I83" i="31"/>
  <c r="P82" i="31"/>
  <c r="L82" i="31"/>
  <c r="I82" i="31"/>
  <c r="P81" i="31"/>
  <c r="L81" i="31"/>
  <c r="I81" i="31"/>
  <c r="P80" i="31"/>
  <c r="L80" i="31"/>
  <c r="I80" i="31"/>
  <c r="P79" i="31"/>
  <c r="L79" i="31"/>
  <c r="I79" i="31"/>
  <c r="X78" i="31"/>
  <c r="Y78" i="31" s="1"/>
  <c r="P78" i="31"/>
  <c r="L78" i="31"/>
  <c r="I78" i="31"/>
  <c r="P77" i="31"/>
  <c r="L77" i="31"/>
  <c r="I77" i="31"/>
  <c r="P76" i="31"/>
  <c r="L76" i="31"/>
  <c r="I76" i="31"/>
  <c r="P75" i="31"/>
  <c r="L75" i="31"/>
  <c r="I75" i="31"/>
  <c r="P74" i="31"/>
  <c r="L74" i="31"/>
  <c r="I74" i="31"/>
  <c r="P73" i="31"/>
  <c r="L73" i="31"/>
  <c r="I73" i="31"/>
  <c r="P72" i="31"/>
  <c r="L72" i="31"/>
  <c r="I72" i="31"/>
  <c r="P71" i="31"/>
  <c r="L71" i="31"/>
  <c r="I71" i="31"/>
  <c r="P70" i="31"/>
  <c r="L70" i="31"/>
  <c r="I70" i="31"/>
  <c r="P69" i="31"/>
  <c r="L69" i="31"/>
  <c r="I69" i="31"/>
  <c r="P68" i="31"/>
  <c r="L68" i="31"/>
  <c r="I68" i="31"/>
  <c r="P67" i="31"/>
  <c r="L67" i="31"/>
  <c r="I67" i="31"/>
  <c r="P66" i="31"/>
  <c r="L66" i="31"/>
  <c r="I66" i="31"/>
  <c r="P65" i="31"/>
  <c r="L65" i="31"/>
  <c r="I65" i="31"/>
  <c r="P64" i="31"/>
  <c r="L64" i="31"/>
  <c r="I64" i="31"/>
  <c r="P63" i="31"/>
  <c r="L63" i="31"/>
  <c r="I63" i="31"/>
  <c r="P62" i="31"/>
  <c r="L62" i="31"/>
  <c r="I62" i="31"/>
  <c r="P61" i="31"/>
  <c r="L61" i="31"/>
  <c r="I61" i="31"/>
  <c r="P60" i="31"/>
  <c r="L60" i="31"/>
  <c r="I60" i="31"/>
  <c r="P59" i="31"/>
  <c r="L59" i="31"/>
  <c r="I59" i="31"/>
  <c r="P58" i="31"/>
  <c r="L58" i="31"/>
  <c r="I58" i="31"/>
  <c r="P57" i="31"/>
  <c r="L57" i="31"/>
  <c r="I57" i="31"/>
  <c r="P56" i="31"/>
  <c r="L56" i="31"/>
  <c r="I56" i="31"/>
  <c r="P55" i="31"/>
  <c r="L55" i="31"/>
  <c r="I55" i="31"/>
  <c r="P54" i="31"/>
  <c r="L54" i="31"/>
  <c r="I54" i="31"/>
  <c r="P53" i="31"/>
  <c r="L53" i="31"/>
  <c r="I53" i="31"/>
  <c r="X52" i="31"/>
  <c r="Y52" i="31" s="1"/>
  <c r="P52" i="31"/>
  <c r="L52" i="31"/>
  <c r="I52" i="31"/>
  <c r="X51" i="31"/>
  <c r="Y51" i="31" s="1"/>
  <c r="P51" i="31"/>
  <c r="L51" i="31"/>
  <c r="I51" i="31"/>
  <c r="P50" i="31"/>
  <c r="L50" i="31"/>
  <c r="I50" i="31"/>
  <c r="P49" i="31"/>
  <c r="L49" i="31"/>
  <c r="I49" i="31"/>
  <c r="X48" i="31"/>
  <c r="Y48" i="31" s="1"/>
  <c r="P48" i="31"/>
  <c r="L48" i="31"/>
  <c r="I48" i="31"/>
  <c r="P47" i="31"/>
  <c r="L47" i="31"/>
  <c r="I47" i="31"/>
  <c r="P46" i="31"/>
  <c r="L46" i="31"/>
  <c r="I46" i="31"/>
  <c r="P45" i="31"/>
  <c r="L45" i="31"/>
  <c r="I45" i="31"/>
  <c r="P44" i="31"/>
  <c r="L44" i="31"/>
  <c r="I44" i="31"/>
  <c r="P43" i="31"/>
  <c r="L43" i="31"/>
  <c r="I43" i="31"/>
  <c r="P42" i="31"/>
  <c r="L42" i="31"/>
  <c r="I42" i="31"/>
  <c r="P41" i="31"/>
  <c r="L41" i="31"/>
  <c r="I41" i="31"/>
  <c r="P40" i="31"/>
  <c r="L40" i="31"/>
  <c r="I40" i="31"/>
  <c r="P39" i="31"/>
  <c r="L39" i="31"/>
  <c r="I39" i="31"/>
  <c r="P38" i="31"/>
  <c r="L38" i="31"/>
  <c r="I38" i="31"/>
  <c r="P37" i="31"/>
  <c r="L37" i="31"/>
  <c r="I37" i="31"/>
  <c r="X36" i="31"/>
  <c r="Y36" i="31" s="1"/>
  <c r="P36" i="31"/>
  <c r="L36" i="31"/>
  <c r="I36" i="31"/>
  <c r="P35" i="31"/>
  <c r="L35" i="31"/>
  <c r="I35" i="31"/>
  <c r="P34" i="31"/>
  <c r="L34" i="31"/>
  <c r="I34" i="31"/>
  <c r="P33" i="31"/>
  <c r="L33" i="31"/>
  <c r="I33" i="31"/>
  <c r="P32" i="31"/>
  <c r="L32" i="31"/>
  <c r="I32" i="31"/>
  <c r="P31" i="31"/>
  <c r="L31" i="31"/>
  <c r="I31" i="31"/>
  <c r="P30" i="31"/>
  <c r="L30" i="31"/>
  <c r="I30" i="31"/>
  <c r="P29" i="31"/>
  <c r="L29" i="31"/>
  <c r="I29" i="31"/>
  <c r="P28" i="31"/>
  <c r="L28" i="31"/>
  <c r="I28" i="31"/>
  <c r="P27" i="31"/>
  <c r="L27" i="31"/>
  <c r="I27" i="31"/>
  <c r="P26" i="31"/>
  <c r="L26" i="31"/>
  <c r="I26" i="31"/>
  <c r="P25" i="31"/>
  <c r="L25" i="31"/>
  <c r="I25" i="31"/>
  <c r="P24" i="31"/>
  <c r="L24" i="31"/>
  <c r="I24" i="31"/>
  <c r="P23" i="31"/>
  <c r="L23" i="31"/>
  <c r="I23" i="31"/>
  <c r="P22" i="31"/>
  <c r="L22" i="31"/>
  <c r="I22" i="31"/>
  <c r="P21" i="31"/>
  <c r="L21" i="31"/>
  <c r="I21" i="31"/>
  <c r="P20" i="31"/>
  <c r="L20" i="31"/>
  <c r="I20" i="31"/>
  <c r="P19" i="31"/>
  <c r="L19" i="31"/>
  <c r="I19" i="31"/>
  <c r="P18" i="31"/>
  <c r="L18" i="31"/>
  <c r="I18" i="31"/>
  <c r="P17" i="31"/>
  <c r="L17" i="31"/>
  <c r="I17" i="31"/>
  <c r="P16" i="31"/>
  <c r="L16" i="31"/>
  <c r="I16" i="31"/>
  <c r="X15" i="31"/>
  <c r="Y15" i="31" s="1"/>
  <c r="P15" i="31"/>
  <c r="L15" i="31"/>
  <c r="I15" i="31"/>
  <c r="P14" i="31"/>
  <c r="L14" i="31"/>
  <c r="I14" i="31"/>
  <c r="P13" i="31"/>
  <c r="L13" i="31"/>
  <c r="I13" i="31"/>
  <c r="P12" i="31"/>
  <c r="L12" i="31"/>
  <c r="I12" i="31"/>
  <c r="P11" i="31"/>
  <c r="L11" i="31"/>
  <c r="I11" i="31"/>
  <c r="P10" i="31"/>
  <c r="L10" i="31"/>
  <c r="I10" i="31"/>
  <c r="X9" i="31"/>
  <c r="Y9" i="31" s="1"/>
  <c r="P9" i="31"/>
  <c r="L9" i="31"/>
  <c r="I9" i="31"/>
  <c r="P8" i="31"/>
  <c r="L8" i="31"/>
  <c r="I8" i="31"/>
  <c r="P7" i="31"/>
  <c r="L7" i="31"/>
  <c r="I7" i="31"/>
  <c r="P6" i="31"/>
  <c r="L6" i="31"/>
  <c r="I6" i="31"/>
  <c r="X5" i="31"/>
  <c r="Y5" i="31" s="1"/>
  <c r="P5" i="31"/>
  <c r="L5" i="31"/>
  <c r="I5" i="31"/>
  <c r="P4" i="31"/>
  <c r="L4" i="31"/>
  <c r="I4" i="31"/>
  <c r="P3" i="31"/>
  <c r="L3" i="31"/>
  <c r="I3" i="31"/>
  <c r="P2" i="31"/>
  <c r="L2" i="31"/>
  <c r="I2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Hhurpeau</author>
  </authors>
  <commentList>
    <comment ref="K137" authorId="0" shapeId="0" xr:uid="{02CDD1DC-09AC-4A5A-A7BA-ECAB7BEE480A}">
      <text>
        <r>
          <rPr>
            <b/>
            <sz val="9"/>
            <color indexed="81"/>
            <rFont val="Tahoma"/>
            <family val="2"/>
          </rPr>
          <t>Hhurpeau:</t>
        </r>
        <r>
          <rPr>
            <sz val="9"/>
            <color indexed="81"/>
            <rFont val="Tahoma"/>
            <family val="2"/>
          </rPr>
          <t xml:space="preserve">
Rajout de 0,20
</t>
        </r>
      </text>
    </comment>
    <comment ref="L261" authorId="0" shapeId="0" xr:uid="{BD6734D2-A098-41B4-98E5-8F04983888A9}">
      <text>
        <r>
          <rPr>
            <b/>
            <sz val="9"/>
            <color indexed="81"/>
            <rFont val="Tahoma"/>
            <family val="2"/>
          </rPr>
          <t>Hhurpeau:</t>
        </r>
        <r>
          <rPr>
            <sz val="9"/>
            <color indexed="81"/>
            <rFont val="Tahoma"/>
            <family val="2"/>
          </rPr>
          <t xml:space="preserve">
OPTION TRANQUILITE + 1 CDI - TJS SUR ETB
</t>
        </r>
      </text>
    </comment>
  </commentList>
</comments>
</file>

<file path=xl/sharedStrings.xml><?xml version="1.0" encoding="utf-8"?>
<sst xmlns="http://schemas.openxmlformats.org/spreadsheetml/2006/main" count="4560" uniqueCount="849">
  <si>
    <t>REP+</t>
  </si>
  <si>
    <t>TYPE</t>
  </si>
  <si>
    <t>RNE</t>
  </si>
  <si>
    <t>NOM</t>
  </si>
  <si>
    <t>ETABLISSEMENT</t>
  </si>
  <si>
    <t>LYCEE</t>
  </si>
  <si>
    <t>0541286E</t>
  </si>
  <si>
    <t>LOUIS BERTRAND</t>
  </si>
  <si>
    <t>BRIEY</t>
  </si>
  <si>
    <t>0540076P</t>
  </si>
  <si>
    <t>JEAN ZAY + SEP</t>
  </si>
  <si>
    <t>JARNY</t>
  </si>
  <si>
    <t>0542262R</t>
  </si>
  <si>
    <t>EMMANUEL HERE + SEP</t>
  </si>
  <si>
    <t>LAXOU</t>
  </si>
  <si>
    <t>0540030P</t>
  </si>
  <si>
    <t>ALFRED MEZIERES</t>
  </si>
  <si>
    <t>LONGWY</t>
  </si>
  <si>
    <t>0540034U</t>
  </si>
  <si>
    <t>ERNEST BICHAT</t>
  </si>
  <si>
    <t>LUNEVILLE</t>
  </si>
  <si>
    <t>0542293Z</t>
  </si>
  <si>
    <t>BOUTET DE MONVEL + SEP</t>
  </si>
  <si>
    <t>0540038Y</t>
  </si>
  <si>
    <t xml:space="preserve">HENRI POINCARE </t>
  </si>
  <si>
    <t>NANCY</t>
  </si>
  <si>
    <t>0540039Z</t>
  </si>
  <si>
    <t xml:space="preserve">JEANNE D ARC </t>
  </si>
  <si>
    <t>0540040A</t>
  </si>
  <si>
    <t>FREDERIC CHOPIN</t>
  </si>
  <si>
    <t>0540041B</t>
  </si>
  <si>
    <t>GEORGES DE LA TOUR</t>
  </si>
  <si>
    <t>0540042C</t>
  </si>
  <si>
    <t xml:space="preserve">HENRI LORITZ </t>
  </si>
  <si>
    <t>0540058V</t>
  </si>
  <si>
    <t>JACQUES MARQUETTE</t>
  </si>
  <si>
    <t>PONT A MOUSSON</t>
  </si>
  <si>
    <t>0541270M</t>
  </si>
  <si>
    <t xml:space="preserve">JEAN HANZELET + SEP </t>
  </si>
  <si>
    <t>0540044E</t>
  </si>
  <si>
    <t xml:space="preserve">ARTHUR VAROQUAUX </t>
  </si>
  <si>
    <t>TOMBLAINE</t>
  </si>
  <si>
    <t>0540066D</t>
  </si>
  <si>
    <t>LOUIS MAJORELLE</t>
  </si>
  <si>
    <t>TOUL</t>
  </si>
  <si>
    <t>0540070H</t>
  </si>
  <si>
    <t>JACQUES CALLOT</t>
  </si>
  <si>
    <t>VANDOEUVRE</t>
  </si>
  <si>
    <t>0542208G</t>
  </si>
  <si>
    <t>STANISLAS + SEP</t>
  </si>
  <si>
    <t>VILLERS-LES-NANCY</t>
  </si>
  <si>
    <t>0550002D</t>
  </si>
  <si>
    <t>RAYMOND POINCARE</t>
  </si>
  <si>
    <t>BAR LE DUC</t>
  </si>
  <si>
    <t>0550008K</t>
  </si>
  <si>
    <t>HENRI VOGT + SEP</t>
  </si>
  <si>
    <t>COMMERCY</t>
  </si>
  <si>
    <t>0550072E</t>
  </si>
  <si>
    <t>ALFRED KASTLER + SEP</t>
  </si>
  <si>
    <t>STENAY</t>
  </si>
  <si>
    <t>0550025D</t>
  </si>
  <si>
    <t>J.A MARGUERITTE  + SEP</t>
  </si>
  <si>
    <t>VERDUN</t>
  </si>
  <si>
    <t>0573326F</t>
  </si>
  <si>
    <t>TEYSSIER</t>
  </si>
  <si>
    <t>BITCHE</t>
  </si>
  <si>
    <t>0572022N</t>
  </si>
  <si>
    <t xml:space="preserve">FELIX MAYER </t>
  </si>
  <si>
    <t>CREUTZWALD</t>
  </si>
  <si>
    <t>0570021N</t>
  </si>
  <si>
    <t>CHARLES HERMITE +SEP</t>
  </si>
  <si>
    <t>DIEUZE</t>
  </si>
  <si>
    <t>0570023R</t>
  </si>
  <si>
    <t xml:space="preserve">A. DE ST EXUPERY </t>
  </si>
  <si>
    <t>FAMECK</t>
  </si>
  <si>
    <t>0570029X</t>
  </si>
  <si>
    <t>JEAN MOULIN</t>
  </si>
  <si>
    <t>FORBACH</t>
  </si>
  <si>
    <t>0570030Y</t>
  </si>
  <si>
    <t>BLAISE PASCAL +SEP</t>
  </si>
  <si>
    <t>0573491K</t>
  </si>
  <si>
    <t>CUVELETTE</t>
  </si>
  <si>
    <t>FREYMING MERLEBACH</t>
  </si>
  <si>
    <t>0570054Z</t>
  </si>
  <si>
    <t xml:space="preserve">FABERT </t>
  </si>
  <si>
    <t>METZ</t>
  </si>
  <si>
    <t>0570057C</t>
  </si>
  <si>
    <t>ROBERT SCHUMAN</t>
  </si>
  <si>
    <t>0570058D</t>
  </si>
  <si>
    <t xml:space="preserve">LOUIS VINCENT </t>
  </si>
  <si>
    <t>0572757M</t>
  </si>
  <si>
    <t>0573227Y</t>
  </si>
  <si>
    <t>CORMONTAIGNE + SEP</t>
  </si>
  <si>
    <t>0573281G</t>
  </si>
  <si>
    <t>COMMUNICATION</t>
  </si>
  <si>
    <t>0573320Z</t>
  </si>
  <si>
    <t>MONDON HOTELIER + SEP</t>
  </si>
  <si>
    <t>0570081D</t>
  </si>
  <si>
    <t>ERCKMANN CHATRIAN</t>
  </si>
  <si>
    <t>PHALSBOURG</t>
  </si>
  <si>
    <t>0570146Z</t>
  </si>
  <si>
    <t>JULIE DAUBIE + SEP</t>
  </si>
  <si>
    <t>ROMBAS</t>
  </si>
  <si>
    <t>0570085H</t>
  </si>
  <si>
    <t xml:space="preserve">J.V.PONCELET + SEP </t>
  </si>
  <si>
    <t>SAINT-AVOLD</t>
  </si>
  <si>
    <t>0570087K</t>
  </si>
  <si>
    <t>CHARLES JULLY + SEP</t>
  </si>
  <si>
    <t>0570094T</t>
  </si>
  <si>
    <t>MANGIN + SEP</t>
  </si>
  <si>
    <t>SARREBOURG</t>
  </si>
  <si>
    <t>0570098X</t>
  </si>
  <si>
    <t xml:space="preserve">JEAN DE PANGE </t>
  </si>
  <si>
    <t>SARREGUEMINES</t>
  </si>
  <si>
    <t>0570099Y</t>
  </si>
  <si>
    <t>HENRI NOMINE + SEP</t>
  </si>
  <si>
    <t>0573231C</t>
  </si>
  <si>
    <t>CONDORCET + SEP</t>
  </si>
  <si>
    <t>SCHOENECK</t>
  </si>
  <si>
    <t>0572590F</t>
  </si>
  <si>
    <t>GUSTAVE EIFFEL + SEP</t>
  </si>
  <si>
    <t>TALANGE</t>
  </si>
  <si>
    <t>0570106F</t>
  </si>
  <si>
    <t>CHARLEMAGNE</t>
  </si>
  <si>
    <t>THIONVILLE</t>
  </si>
  <si>
    <t>0570107G</t>
  </si>
  <si>
    <t>HELENE BOUCHER</t>
  </si>
  <si>
    <t>0570108H</t>
  </si>
  <si>
    <t>BRIQUERIE + SEP</t>
  </si>
  <si>
    <t>0572027U</t>
  </si>
  <si>
    <t xml:space="preserve">ROSA PARKS + SEP </t>
  </si>
  <si>
    <t>0880004B</t>
  </si>
  <si>
    <t xml:space="preserve">JEAN LURCAT </t>
  </si>
  <si>
    <t>BRUYERES</t>
  </si>
  <si>
    <t>0880019T</t>
  </si>
  <si>
    <t xml:space="preserve">LOUIS LAPICQUE </t>
  </si>
  <si>
    <t>EPINAL</t>
  </si>
  <si>
    <t>0880020U</t>
  </si>
  <si>
    <t>CLAUDE GELLEE</t>
  </si>
  <si>
    <t>0880021V</t>
  </si>
  <si>
    <t>PIERRE MENDES-FRANCE</t>
  </si>
  <si>
    <t>0880030E</t>
  </si>
  <si>
    <t>LA HAIE GRISELLE</t>
  </si>
  <si>
    <t>GERARDMER</t>
  </si>
  <si>
    <t>0881664F</t>
  </si>
  <si>
    <t>CHARDIN HOTELIER + SEP</t>
  </si>
  <si>
    <t>0880036L</t>
  </si>
  <si>
    <t xml:space="preserve">J.B. VUILLAUME </t>
  </si>
  <si>
    <t>MIRECOURT</t>
  </si>
  <si>
    <t>0880040R</t>
  </si>
  <si>
    <t>PIERRE ET  MARIE  CURIE</t>
  </si>
  <si>
    <t>NEUFCHATEAU</t>
  </si>
  <si>
    <t>0880153N</t>
  </si>
  <si>
    <t>ANDRE MALRAUX</t>
  </si>
  <si>
    <t>REMIREMONT</t>
  </si>
  <si>
    <t>0880055G</t>
  </si>
  <si>
    <t>JULES FERRY</t>
  </si>
  <si>
    <t>SAINT DIE</t>
  </si>
  <si>
    <t>0880152M</t>
  </si>
  <si>
    <t>BAUMONT + SEP</t>
  </si>
  <si>
    <t>LP</t>
  </si>
  <si>
    <t>0540015Y</t>
  </si>
  <si>
    <t>ENTRE MEURTHE ET SANON</t>
  </si>
  <si>
    <t>DOMBASLE-SUR-MEURTHE</t>
  </si>
  <si>
    <t>0541605B</t>
  </si>
  <si>
    <t>JEAN MARC REISER</t>
  </si>
  <si>
    <t>LONGLAVILLE</t>
  </si>
  <si>
    <t>0540032S</t>
  </si>
  <si>
    <t>DARCHE</t>
  </si>
  <si>
    <t>0540037X</t>
  </si>
  <si>
    <t>PAUL LAPIE</t>
  </si>
  <si>
    <t>0540081V</t>
  </si>
  <si>
    <t>PROUVE</t>
  </si>
  <si>
    <t>0540082W</t>
  </si>
  <si>
    <t xml:space="preserve">PAUL LOUIS CYFFLE </t>
  </si>
  <si>
    <t>0540085Z</t>
  </si>
  <si>
    <t>BERTRAND SCHWARTZ</t>
  </si>
  <si>
    <t>POMPEY</t>
  </si>
  <si>
    <t>0540060X</t>
  </si>
  <si>
    <t>LA TOURNELLE</t>
  </si>
  <si>
    <t>PONT-SAINT-VINCENT</t>
  </si>
  <si>
    <t>0540061Y</t>
  </si>
  <si>
    <t xml:space="preserve">MARIE MARVINGT </t>
  </si>
  <si>
    <t>0540067E</t>
  </si>
  <si>
    <t>REGIONAL DU TOULOIS</t>
  </si>
  <si>
    <t>0550003E</t>
  </si>
  <si>
    <t>EMILE ZOLA</t>
  </si>
  <si>
    <t>BAR-LE-DUC</t>
  </si>
  <si>
    <t>0550004F</t>
  </si>
  <si>
    <t xml:space="preserve">LIGIER RICHIER </t>
  </si>
  <si>
    <t>0550026E</t>
  </si>
  <si>
    <t>ALAIN FOURNIER</t>
  </si>
  <si>
    <t>0550891V</t>
  </si>
  <si>
    <t>EUGENE FREYSSINET</t>
  </si>
  <si>
    <t>0573080N</t>
  </si>
  <si>
    <t xml:space="preserve">HURLEVENT </t>
  </si>
  <si>
    <t>BEHREN-LES-FORBACH</t>
  </si>
  <si>
    <t>0572075W</t>
  </si>
  <si>
    <t>JEAN MACE</t>
  </si>
  <si>
    <t>0570051W</t>
  </si>
  <si>
    <t>PIERRE ET MARIE CURIE</t>
  </si>
  <si>
    <t>0570077Z</t>
  </si>
  <si>
    <t>MARYSE BASTIE</t>
  </si>
  <si>
    <t>HAYANGE</t>
  </si>
  <si>
    <t>0573211F</t>
  </si>
  <si>
    <t>ANDRE CITROEN</t>
  </si>
  <si>
    <t>MARLY</t>
  </si>
  <si>
    <t>0570061G</t>
  </si>
  <si>
    <t xml:space="preserve">ALAIN FOURNIER </t>
  </si>
  <si>
    <t>0570124A</t>
  </si>
  <si>
    <t>CASSIN</t>
  </si>
  <si>
    <t>0570144X</t>
  </si>
  <si>
    <t>MONTIGNY-LES-METZ</t>
  </si>
  <si>
    <t>0570095U</t>
  </si>
  <si>
    <t>DOMINIQUE LABROISE</t>
  </si>
  <si>
    <t>0570100Z</t>
  </si>
  <si>
    <t>S. LAZARD</t>
  </si>
  <si>
    <t>0880064S</t>
  </si>
  <si>
    <t>EMILE GALLE</t>
  </si>
  <si>
    <t>CAPAVENIR - THAON-LES-VOSGES</t>
  </si>
  <si>
    <t>0880013L</t>
  </si>
  <si>
    <t>CONTREXEVILLE</t>
  </si>
  <si>
    <t>0880023X</t>
  </si>
  <si>
    <t>ISABELLE VIVIANI</t>
  </si>
  <si>
    <t>0880031F</t>
  </si>
  <si>
    <t>P. GILLES DE GENNES</t>
  </si>
  <si>
    <t>0880001Y</t>
  </si>
  <si>
    <t>LE CHESNOIS</t>
  </si>
  <si>
    <t>LA VOGE LES BAINS</t>
  </si>
  <si>
    <t>0881370L</t>
  </si>
  <si>
    <t>LOUIS GEISLER</t>
  </si>
  <si>
    <t>RAON-L'ETAPE</t>
  </si>
  <si>
    <t>0881140L</t>
  </si>
  <si>
    <t>CAMILLE CLAUDEL</t>
  </si>
  <si>
    <t>0880057J</t>
  </si>
  <si>
    <t>JACQUES AUGUSTIN</t>
  </si>
  <si>
    <t>SAINT-DIE</t>
  </si>
  <si>
    <t>COLLEGE</t>
  </si>
  <si>
    <t>0541470E</t>
  </si>
  <si>
    <t>GASTON RAMON</t>
  </si>
  <si>
    <t>AUDUN-LE-ROMAN</t>
  </si>
  <si>
    <t>0540001H</t>
  </si>
  <si>
    <t>BACCARAT</t>
  </si>
  <si>
    <t>0541852V</t>
  </si>
  <si>
    <t>DE L'EURON</t>
  </si>
  <si>
    <t>BAYON</t>
  </si>
  <si>
    <t>0540004L</t>
  </si>
  <si>
    <t>RENE GAILLARD</t>
  </si>
  <si>
    <t>BENAMENIL</t>
  </si>
  <si>
    <t>0540005M</t>
  </si>
  <si>
    <t>LANGEVIN WALLON + SEGPA</t>
  </si>
  <si>
    <t>BLAINVILLE-SUR-L'EAU</t>
  </si>
  <si>
    <t>0541576V</t>
  </si>
  <si>
    <t>VINCENT VAN GOGH + SEGPA</t>
  </si>
  <si>
    <t>BLENOD-LES-PONT-A-MOUSSON</t>
  </si>
  <si>
    <t>0540008R</t>
  </si>
  <si>
    <t>0540115G</t>
  </si>
  <si>
    <t>JEAN MAUMUS</t>
  </si>
  <si>
    <t xml:space="preserve">BRIEY </t>
  </si>
  <si>
    <t>0541466A</t>
  </si>
  <si>
    <t>JULIEN FRANCK + SEPGA</t>
  </si>
  <si>
    <t>CHAMPIGNEULLES</t>
  </si>
  <si>
    <t>0540011U</t>
  </si>
  <si>
    <t xml:space="preserve">DE LA HAUTE VEZOUZE </t>
  </si>
  <si>
    <t>CIREY-SUR-VEZOUZE</t>
  </si>
  <si>
    <t>0540012V</t>
  </si>
  <si>
    <t>JACQUES GRUBER</t>
  </si>
  <si>
    <t>COLOMBEY-LES-BELLES</t>
  </si>
  <si>
    <t>0540078S</t>
  </si>
  <si>
    <t>LOUIS MARIN</t>
  </si>
  <si>
    <t>CUSTINES</t>
  </si>
  <si>
    <t>0540013W</t>
  </si>
  <si>
    <t>JOLIOT CURIE</t>
  </si>
  <si>
    <t>DIEULOUARD</t>
  </si>
  <si>
    <t>0540014X</t>
  </si>
  <si>
    <t>JULIENNE FARENC</t>
  </si>
  <si>
    <t xml:space="preserve">DOMBASLE </t>
  </si>
  <si>
    <t>0541325X</t>
  </si>
  <si>
    <t>EMBANIE</t>
  </si>
  <si>
    <t>0541706L</t>
  </si>
  <si>
    <t>RENE NICKLES + SEGPA</t>
  </si>
  <si>
    <t>DOMMARTEMONT</t>
  </si>
  <si>
    <t>0540017A</t>
  </si>
  <si>
    <t>C.M. DUVIVIER</t>
  </si>
  <si>
    <t>EINVILLE-AU-JARD</t>
  </si>
  <si>
    <t>0541211Y</t>
  </si>
  <si>
    <t>ESSEY-LES-NANCY</t>
  </si>
  <si>
    <t>0540019C</t>
  </si>
  <si>
    <t>LOUIS PERGAUD</t>
  </si>
  <si>
    <t>FOUG</t>
  </si>
  <si>
    <t>0541326Y</t>
  </si>
  <si>
    <t>JEAN LURCAT</t>
  </si>
  <si>
    <t>FROUARD</t>
  </si>
  <si>
    <t>0540022F</t>
  </si>
  <si>
    <t>EUGENE FRANCOIS</t>
  </si>
  <si>
    <t>GERBEVILLER</t>
  </si>
  <si>
    <t>0542468P</t>
  </si>
  <si>
    <t>MONTAIGU</t>
  </si>
  <si>
    <t>HEILLECOURT</t>
  </si>
  <si>
    <t>0540025J</t>
  </si>
  <si>
    <t>LOUIS ARAGON + SEGPA</t>
  </si>
  <si>
    <t xml:space="preserve">JARNY </t>
  </si>
  <si>
    <t>0541331D</t>
  </si>
  <si>
    <t>REP</t>
  </si>
  <si>
    <t>0541817G</t>
  </si>
  <si>
    <t>ALBERT CAMUS + SEGPA</t>
  </si>
  <si>
    <t>JARVILLE-LA-MALGRANGE</t>
  </si>
  <si>
    <t>0541471F</t>
  </si>
  <si>
    <t>AMILCAR ZANNONI</t>
  </si>
  <si>
    <t>HOMECOURT</t>
  </si>
  <si>
    <t>0540047H</t>
  </si>
  <si>
    <t>VICTOR PROUVE</t>
  </si>
  <si>
    <t xml:space="preserve">LAXOU </t>
  </si>
  <si>
    <t>0541469D</t>
  </si>
  <si>
    <t>LA FONTAINE</t>
  </si>
  <si>
    <t>0541579Y</t>
  </si>
  <si>
    <t>EMILE GALLE + SEGPA</t>
  </si>
  <si>
    <t>LEXY</t>
  </si>
  <si>
    <t>0541284C</t>
  </si>
  <si>
    <t>GRANVILLE</t>
  </si>
  <si>
    <t>LIVERDUN</t>
  </si>
  <si>
    <t>0541578X</t>
  </si>
  <si>
    <t>LEODILE BERA</t>
  </si>
  <si>
    <t>0542349K</t>
  </si>
  <si>
    <t>PAUL VERLAINE</t>
  </si>
  <si>
    <t>LONGUYON</t>
  </si>
  <si>
    <t>0541288G</t>
  </si>
  <si>
    <t>VAUBAN</t>
  </si>
  <si>
    <t>0541334G</t>
  </si>
  <si>
    <t>ALBERT LEBRUN</t>
  </si>
  <si>
    <t>0542189L</t>
  </si>
  <si>
    <t>JACQUES MONOD</t>
  </si>
  <si>
    <t>LUDRES</t>
  </si>
  <si>
    <t>0541328A</t>
  </si>
  <si>
    <t>0541329B</t>
  </si>
  <si>
    <t>CHARLES GUERIN + SEGPA</t>
  </si>
  <si>
    <t>0541474J</t>
  </si>
  <si>
    <t>MALZEVILLE</t>
  </si>
  <si>
    <t>0540088C</t>
  </si>
  <si>
    <t>ANATOLE FRANCE</t>
  </si>
  <si>
    <t>MONT-SAINT-MARTIN</t>
  </si>
  <si>
    <t>0540106X</t>
  </si>
  <si>
    <t>LA CRAFFE</t>
  </si>
  <si>
    <t>0540110B</t>
  </si>
  <si>
    <t>0541327Z</t>
  </si>
  <si>
    <t>JEAN LAMOUR</t>
  </si>
  <si>
    <t>0541501N</t>
  </si>
  <si>
    <t>LOUIS ARMAND</t>
  </si>
  <si>
    <t>0541568L</t>
  </si>
  <si>
    <t>0541778P</t>
  </si>
  <si>
    <t>0541819J</t>
  </si>
  <si>
    <t>GUYNEMER</t>
  </si>
  <si>
    <t>0540052N</t>
  </si>
  <si>
    <t>NEUVES-MAISONS</t>
  </si>
  <si>
    <t>0541573S</t>
  </si>
  <si>
    <t>JACQUES CALLOT + SEGPA</t>
  </si>
  <si>
    <t>0540054R</t>
  </si>
  <si>
    <t>VAL DE SEILLE</t>
  </si>
  <si>
    <t>NOMENY</t>
  </si>
  <si>
    <t>0541567K</t>
  </si>
  <si>
    <t>LA PLANTE GRIBE</t>
  </si>
  <si>
    <t>PAGNY-SUR-MOSELLE</t>
  </si>
  <si>
    <t>0541332E</t>
  </si>
  <si>
    <t>PAUL LANGEVIN</t>
  </si>
  <si>
    <t>PIENNES</t>
  </si>
  <si>
    <t>0540112D</t>
  </si>
  <si>
    <t>0541956H</t>
  </si>
  <si>
    <t>EDMOND DE GONCOURT</t>
  </si>
  <si>
    <t>PULNOY</t>
  </si>
  <si>
    <t>0541336J</t>
  </si>
  <si>
    <t>PIERRE BROSSOLETTE</t>
  </si>
  <si>
    <t>REHON</t>
  </si>
  <si>
    <t>0541572R</t>
  </si>
  <si>
    <t>ST EXUPERY</t>
  </si>
  <si>
    <t>SAINT-NICOLAS-DE-PORT</t>
  </si>
  <si>
    <t>0540064B</t>
  </si>
  <si>
    <t>FERDINAND BUISSON</t>
  </si>
  <si>
    <t>THIAUCOURT-REGNIEVILLE</t>
  </si>
  <si>
    <t>0541569M</t>
  </si>
  <si>
    <t>0541210X</t>
  </si>
  <si>
    <t>VALCOURT</t>
  </si>
  <si>
    <t>0541330C</t>
  </si>
  <si>
    <t>AMIRAL DE RIGNY</t>
  </si>
  <si>
    <t>0541565H</t>
  </si>
  <si>
    <t>CROIX DE METZ + SEGPA</t>
  </si>
  <si>
    <t>0541333F</t>
  </si>
  <si>
    <t>JOLIOT CURIE + SEGPA</t>
  </si>
  <si>
    <t>TUCQUEGNIEUX</t>
  </si>
  <si>
    <t>0540111C</t>
  </si>
  <si>
    <t>VANDOEUVRE-LES-NANCY</t>
  </si>
  <si>
    <t>0541515D</t>
  </si>
  <si>
    <t>SIMONE DE BEAUVOIR + SEGPA</t>
  </si>
  <si>
    <t>0540071J</t>
  </si>
  <si>
    <t>ROBERT GEANT</t>
  </si>
  <si>
    <t>VEZELISE</t>
  </si>
  <si>
    <t>0541776M</t>
  </si>
  <si>
    <t>CHEPFER +SEGPA</t>
  </si>
  <si>
    <t>0542418K</t>
  </si>
  <si>
    <t>MONOD + SEGPA</t>
  </si>
  <si>
    <t>VILLERUPT</t>
  </si>
  <si>
    <t>0550859K</t>
  </si>
  <si>
    <t>CLG LOUIS DE BROGLIE</t>
  </si>
  <si>
    <t>ANCEMONT</t>
  </si>
  <si>
    <t>0550848Y</t>
  </si>
  <si>
    <t>EMILIE CARLES</t>
  </si>
  <si>
    <t>ANCERVILLE</t>
  </si>
  <si>
    <t>0550701N</t>
  </si>
  <si>
    <t>PREVERT + SEGPA</t>
  </si>
  <si>
    <t>0550703R</t>
  </si>
  <si>
    <t>ANDRE THEURIET</t>
  </si>
  <si>
    <t>0550890U</t>
  </si>
  <si>
    <t>0550006H</t>
  </si>
  <si>
    <t>BOULIGNY</t>
  </si>
  <si>
    <t>0550007J</t>
  </si>
  <si>
    <t>DE L'ARGONNE</t>
  </si>
  <si>
    <t>CLERMONT-EN-ARGONNE</t>
  </si>
  <si>
    <t>0550840P</t>
  </si>
  <si>
    <t>LES TILLEULS + SEGPA</t>
  </si>
  <si>
    <t>0550009L</t>
  </si>
  <si>
    <t>JULES BASTIEN LEPAGE</t>
  </si>
  <si>
    <t>DAMVILLERS</t>
  </si>
  <si>
    <t>0550011N</t>
  </si>
  <si>
    <t>MICHEL + SEGPA</t>
  </si>
  <si>
    <t>ETAIN</t>
  </si>
  <si>
    <t>0550012P</t>
  </si>
  <si>
    <t>FRESNES-EN-WOEVRE</t>
  </si>
  <si>
    <t>0550013R</t>
  </si>
  <si>
    <t>VAL D'ORNOIS</t>
  </si>
  <si>
    <t>GONDRECOURT-LE-CHATEAU</t>
  </si>
  <si>
    <t>0550014S</t>
  </si>
  <si>
    <t>ROBERT AUBRY + SEGPA</t>
  </si>
  <si>
    <t>LIGNY-EN-BARROIS</t>
  </si>
  <si>
    <t>0550016U</t>
  </si>
  <si>
    <t>JEAN D'ALLAMONT</t>
  </si>
  <si>
    <t>MONTMEDY</t>
  </si>
  <si>
    <t>0550018W</t>
  </si>
  <si>
    <t>REVIGNY-SUR-ORNAIN</t>
  </si>
  <si>
    <t>0550804A</t>
  </si>
  <si>
    <t>LES AVRILS</t>
  </si>
  <si>
    <t>SAINT-MIHIEL</t>
  </si>
  <si>
    <t>0550020Y</t>
  </si>
  <si>
    <t>ALFRED KASTLER + SEGPA</t>
  </si>
  <si>
    <t>0550759B</t>
  </si>
  <si>
    <t>SAINT EXUPERY</t>
  </si>
  <si>
    <t>THIERVILLE-SUR-MEUSE</t>
  </si>
  <si>
    <t>0550022A</t>
  </si>
  <si>
    <t>EMILE DU CHATELET</t>
  </si>
  <si>
    <t>VAUBECOURT</t>
  </si>
  <si>
    <t>0550023B</t>
  </si>
  <si>
    <t>LES CUVELLES</t>
  </si>
  <si>
    <t>VAUCOULEURS</t>
  </si>
  <si>
    <t>0550024C</t>
  </si>
  <si>
    <t>BUVIGNIER</t>
  </si>
  <si>
    <t>0550758A</t>
  </si>
  <si>
    <t>BARRES + SEGPA</t>
  </si>
  <si>
    <t>0572691R</t>
  </si>
  <si>
    <t>COLLEGE DE L ALBE</t>
  </si>
  <si>
    <t>ALBESTROFF</t>
  </si>
  <si>
    <t>0572169Y</t>
  </si>
  <si>
    <t>EVARISTE GALOIS</t>
  </si>
  <si>
    <t>ALGRANGE</t>
  </si>
  <si>
    <t>0572689N</t>
  </si>
  <si>
    <t>LA SOURCE</t>
  </si>
  <si>
    <t>AMNEVILLE</t>
  </si>
  <si>
    <t>0572015F</t>
  </si>
  <si>
    <t>PILATRE DE ROZIER</t>
  </si>
  <si>
    <t>ARS-SUR-MOSELLE</t>
  </si>
  <si>
    <t>0572170Z</t>
  </si>
  <si>
    <t>AUDUN-LE-TICHE</t>
  </si>
  <si>
    <t>0572583Y</t>
  </si>
  <si>
    <t>LIONEL TERRAY</t>
  </si>
  <si>
    <t>AUMETZ</t>
  </si>
  <si>
    <t>0573268T</t>
  </si>
  <si>
    <t>ROBERT SCHUMAN + SEGPA</t>
  </si>
  <si>
    <t>0573361U</t>
  </si>
  <si>
    <t>J. J. KIEFFER + SEGPA</t>
  </si>
  <si>
    <t>0570010B</t>
  </si>
  <si>
    <t>VICTOR  DEMANGE + SEGPA</t>
  </si>
  <si>
    <t>BOULAY-MOSELLE</t>
  </si>
  <si>
    <t>0570012D</t>
  </si>
  <si>
    <t>ADALBERT</t>
  </si>
  <si>
    <t>BOUZONVILLE</t>
  </si>
  <si>
    <t>0571994H</t>
  </si>
  <si>
    <t>CHARLES PEGUY</t>
  </si>
  <si>
    <t>CATTENOM</t>
  </si>
  <si>
    <t>0570327W</t>
  </si>
  <si>
    <t>LA PASSEPIERRE</t>
  </si>
  <si>
    <t>CHATEAU-SALINS</t>
  </si>
  <si>
    <t>0572490X</t>
  </si>
  <si>
    <t>LE HERAPEL</t>
  </si>
  <si>
    <t>COCHEREN</t>
  </si>
  <si>
    <t>0572690P</t>
  </si>
  <si>
    <t>J.Y. COUSTEAU</t>
  </si>
  <si>
    <t>0570020M</t>
  </si>
  <si>
    <t>DELME</t>
  </si>
  <si>
    <t>0572814Z</t>
  </si>
  <si>
    <t>CHARLES HERMITE</t>
  </si>
  <si>
    <t>0572358D</t>
  </si>
  <si>
    <t>LA GRANDE SAULE</t>
  </si>
  <si>
    <t>FALCK</t>
  </si>
  <si>
    <t>0573269U</t>
  </si>
  <si>
    <t>CHARLES DE GAULLE + SEGPA</t>
  </si>
  <si>
    <t>0572023P</t>
  </si>
  <si>
    <t>G.  HOLDERITH + SEGPA</t>
  </si>
  <si>
    <t>FAREBERSVILLER</t>
  </si>
  <si>
    <t>0570026U</t>
  </si>
  <si>
    <t>FAULQUEMONT</t>
  </si>
  <si>
    <t>0572176F</t>
  </si>
  <si>
    <t>LOUIS PASTEUR + SEGPA</t>
  </si>
  <si>
    <t>0570317K</t>
  </si>
  <si>
    <t>FLORANGE</t>
  </si>
  <si>
    <t>0572187T</t>
  </si>
  <si>
    <t>ALEXANDRE DREUX</t>
  </si>
  <si>
    <t>FOLSCHVILLER</t>
  </si>
  <si>
    <t>0572009Z</t>
  </si>
  <si>
    <t>MARIE CURIE + SEGPA</t>
  </si>
  <si>
    <t>FONTOY</t>
  </si>
  <si>
    <t>0572180K</t>
  </si>
  <si>
    <t>PIERRE ADT + SEGPA</t>
  </si>
  <si>
    <t>0572813Y</t>
  </si>
  <si>
    <t>0570326V</t>
  </si>
  <si>
    <t>C. HAIGNERE</t>
  </si>
  <si>
    <t>0572363J</t>
  </si>
  <si>
    <t>VAL DE SARRE</t>
  </si>
  <si>
    <t>GROSBLIEDERSTROFF</t>
  </si>
  <si>
    <t>0573244S</t>
  </si>
  <si>
    <t>RENE CASSIN + SEGPA</t>
  </si>
  <si>
    <t>GUENANGE</t>
  </si>
  <si>
    <t>0572172B</t>
  </si>
  <si>
    <t>HAGONDANGE</t>
  </si>
  <si>
    <t>0572359E</t>
  </si>
  <si>
    <t>BERGFAD</t>
  </si>
  <si>
    <t>HAM-SOUS-VARSBERG</t>
  </si>
  <si>
    <t>0570038G</t>
  </si>
  <si>
    <t>VALLEE DE LA BIEVRE</t>
  </si>
  <si>
    <t>HARTZVILLER</t>
  </si>
  <si>
    <t>0572171A</t>
  </si>
  <si>
    <t>0572480L</t>
  </si>
  <si>
    <t>HURLEVENT + SEGPA</t>
  </si>
  <si>
    <t>0572025S</t>
  </si>
  <si>
    <t>JEAN MARIE PELT</t>
  </si>
  <si>
    <t>HETTANGE</t>
  </si>
  <si>
    <t>0572491Y</t>
  </si>
  <si>
    <t>HOMBOURG-HAUT</t>
  </si>
  <si>
    <t>0570315H</t>
  </si>
  <si>
    <t>DE LA CANNER</t>
  </si>
  <si>
    <t>KEDANGE-SUR-CANNER</t>
  </si>
  <si>
    <t>0572487U</t>
  </si>
  <si>
    <t>FRANCOIS RABELAIS</t>
  </si>
  <si>
    <t>L HOPITAL</t>
  </si>
  <si>
    <t>0570128E</t>
  </si>
  <si>
    <t>JEAN BAUCHEZ</t>
  </si>
  <si>
    <t>LE BAN-SAINT-MARTIN</t>
  </si>
  <si>
    <t>0572020L</t>
  </si>
  <si>
    <t>LA PARAISON</t>
  </si>
  <si>
    <t>LEMBERG</t>
  </si>
  <si>
    <t>0572360F</t>
  </si>
  <si>
    <t>LE CASTEL</t>
  </si>
  <si>
    <t>LONGEVILLE-LES-SAINT-AVOLD</t>
  </si>
  <si>
    <t>0570328X</t>
  </si>
  <si>
    <t>DES DEUX SARRES</t>
  </si>
  <si>
    <t>LORQUIN</t>
  </si>
  <si>
    <t>0572164T</t>
  </si>
  <si>
    <t>PAUL VERLAINE + SEGPA</t>
  </si>
  <si>
    <t>MAIZIERES-LES-METZ</t>
  </si>
  <si>
    <t>0572586B</t>
  </si>
  <si>
    <t>LES GAUDINETTES</t>
  </si>
  <si>
    <t>MARANGE-SILVANGE</t>
  </si>
  <si>
    <t>0572082D</t>
  </si>
  <si>
    <t>JEAN MERMOZ</t>
  </si>
  <si>
    <t>0572754J</t>
  </si>
  <si>
    <t>LA LOUVIERE</t>
  </si>
  <si>
    <t>0570055A</t>
  </si>
  <si>
    <t>BARBOT</t>
  </si>
  <si>
    <t>0570069R</t>
  </si>
  <si>
    <t>JULES LAGNEAU</t>
  </si>
  <si>
    <t>0570127D</t>
  </si>
  <si>
    <t>LES HAUTS DE BLEMONT</t>
  </si>
  <si>
    <t>0572088K</t>
  </si>
  <si>
    <t>JEAN ROSTAND + SEGPA</t>
  </si>
  <si>
    <t>0572166V</t>
  </si>
  <si>
    <t>PAUL VALERY + SEGPA</t>
  </si>
  <si>
    <t>0572168X</t>
  </si>
  <si>
    <t>0572348T</t>
  </si>
  <si>
    <t>0572350V</t>
  </si>
  <si>
    <t>PHILIPPE DE VIGNEULLES + SEGPA</t>
  </si>
  <si>
    <t>0572352X</t>
  </si>
  <si>
    <t>TAISON</t>
  </si>
  <si>
    <t>0572640K</t>
  </si>
  <si>
    <t>METZ-ARSENAL</t>
  </si>
  <si>
    <t>0572809U</t>
  </si>
  <si>
    <t>0570073V</t>
  </si>
  <si>
    <t>L ARBORETUM + SEGPA</t>
  </si>
  <si>
    <t>MORHANGE</t>
  </si>
  <si>
    <t>0572186S</t>
  </si>
  <si>
    <t>ALBERT CAMUS</t>
  </si>
  <si>
    <t>MOULINS-LES-METZ</t>
  </si>
  <si>
    <t>0572477H</t>
  </si>
  <si>
    <t>LOUIS ARMAND + SEGPA</t>
  </si>
  <si>
    <t>0570074W</t>
  </si>
  <si>
    <t>LES ETANGS</t>
  </si>
  <si>
    <t>MOUSSEY</t>
  </si>
  <si>
    <t>0572017H</t>
  </si>
  <si>
    <t>JEAN BURGER + SEGPA</t>
  </si>
  <si>
    <t>MOYEUVRE-GRANDE</t>
  </si>
  <si>
    <t>0572493A</t>
  </si>
  <si>
    <t>PETITE-ROSSELLE</t>
  </si>
  <si>
    <t>0572815A</t>
  </si>
  <si>
    <t>0572183N</t>
  </si>
  <si>
    <t>JEAN BAPTISTE EBLE</t>
  </si>
  <si>
    <t>PUTTELANGE-AUX-LACS</t>
  </si>
  <si>
    <t>0572013D</t>
  </si>
  <si>
    <t>LUCIEN POUGUE</t>
  </si>
  <si>
    <t>REMILLY</t>
  </si>
  <si>
    <t>0572496D</t>
  </si>
  <si>
    <t>JEAN SEITLINGER</t>
  </si>
  <si>
    <t>ROHRBACH-LES-BITCHE</t>
  </si>
  <si>
    <t>0572585A</t>
  </si>
  <si>
    <t>JULIE DAUBIE</t>
  </si>
  <si>
    <t>0570143W</t>
  </si>
  <si>
    <t>JEAN DE LA FONTAINE</t>
  </si>
  <si>
    <t>0572488V</t>
  </si>
  <si>
    <t>LA CARRIERE + SEGPA</t>
  </si>
  <si>
    <t>0570091P</t>
  </si>
  <si>
    <t>GABRIEL PIERNE</t>
  </si>
  <si>
    <t>SAINTE-MARIE-AUX-CHENES</t>
  </si>
  <si>
    <t>0570093S</t>
  </si>
  <si>
    <t>ROBERT DOISNEAU</t>
  </si>
  <si>
    <t>SARRALBE</t>
  </si>
  <si>
    <t>0570097W</t>
  </si>
  <si>
    <t>PIERRE MESSMER + SEGPA</t>
  </si>
  <si>
    <t>0572816B</t>
  </si>
  <si>
    <t>MANGIN</t>
  </si>
  <si>
    <t>0572021M</t>
  </si>
  <si>
    <t>DU HIMMELSBERG</t>
  </si>
  <si>
    <t>0572184P</t>
  </si>
  <si>
    <t>FULRAD</t>
  </si>
  <si>
    <t>0572587C</t>
  </si>
  <si>
    <t>JEAN JAURES + SEGPA</t>
  </si>
  <si>
    <t>0572026T</t>
  </si>
  <si>
    <t>GENERAL DE GAULLE</t>
  </si>
  <si>
    <t>SIERCK-LES-BAINS</t>
  </si>
  <si>
    <t>0570104D</t>
  </si>
  <si>
    <t>NICOLAS UNTERSTELLER</t>
  </si>
  <si>
    <t>STIRING-WENDEL</t>
  </si>
  <si>
    <t>0572174D</t>
  </si>
  <si>
    <t>LE BREUIL + SEGPA</t>
  </si>
  <si>
    <t>0572355A</t>
  </si>
  <si>
    <t>LA MILLIAIRE + SEGPA</t>
  </si>
  <si>
    <t>0572811W</t>
  </si>
  <si>
    <t xml:space="preserve">CHARLEMAGNE </t>
  </si>
  <si>
    <t>0572812X</t>
  </si>
  <si>
    <t>0570318L</t>
  </si>
  <si>
    <t>UCKANGE</t>
  </si>
  <si>
    <t>0573754W</t>
  </si>
  <si>
    <t>MANDELA</t>
  </si>
  <si>
    <t>VERNY</t>
  </si>
  <si>
    <t>0572354Z</t>
  </si>
  <si>
    <t>VIGY</t>
  </si>
  <si>
    <t>0572019K</t>
  </si>
  <si>
    <t>DU JUSTEMONT</t>
  </si>
  <si>
    <t>VITRY-SUR-ORNE</t>
  </si>
  <si>
    <t>0572579U</t>
  </si>
  <si>
    <t>JULES FERRY + SEGPA</t>
  </si>
  <si>
    <t>WOIPPY</t>
  </si>
  <si>
    <t>0572582X</t>
  </si>
  <si>
    <t>0570115R</t>
  </si>
  <si>
    <t>YUTZ</t>
  </si>
  <si>
    <t>0880005C</t>
  </si>
  <si>
    <t>CHARLEMAGNE + SEGPA</t>
  </si>
  <si>
    <t>0881147U</t>
  </si>
  <si>
    <t>ELSA TRIOLET + SEGPA</t>
  </si>
  <si>
    <t>0881145S</t>
  </si>
  <si>
    <t>MAURICE BARRES + SEGPA</t>
  </si>
  <si>
    <t>CHARMES</t>
  </si>
  <si>
    <t>0880418B</t>
  </si>
  <si>
    <t>CHATEL-SUR-MOSELLE</t>
  </si>
  <si>
    <t>0880011J</t>
  </si>
  <si>
    <t>JEAN ROSTAND</t>
  </si>
  <si>
    <t>CHATENOIS</t>
  </si>
  <si>
    <t>0881102V</t>
  </si>
  <si>
    <t>LYAUTEY + SEGPA</t>
  </si>
  <si>
    <t>0880014M</t>
  </si>
  <si>
    <t>PAUL EMILE VICTOR</t>
  </si>
  <si>
    <t>CORCIEUX</t>
  </si>
  <si>
    <t>0881397R</t>
  </si>
  <si>
    <t>HUBERT CURIEN</t>
  </si>
  <si>
    <t>CORNIMONT</t>
  </si>
  <si>
    <t>0880017R</t>
  </si>
  <si>
    <t>MICHEL DE MONTAIGNE</t>
  </si>
  <si>
    <t>DOMPAIRE</t>
  </si>
  <si>
    <t>0881371M</t>
  </si>
  <si>
    <t>RENE CASSIN</t>
  </si>
  <si>
    <t>ELOYES</t>
  </si>
  <si>
    <t>0880149J</t>
  </si>
  <si>
    <t>0880150K</t>
  </si>
  <si>
    <t>0881146T</t>
  </si>
  <si>
    <t>G. CLEMENCEAU + SEGPA</t>
  </si>
  <si>
    <t>0881410E</t>
  </si>
  <si>
    <t>DE LA HAUTE MEURTHE</t>
  </si>
  <si>
    <t>FRAIZE</t>
  </si>
  <si>
    <t>0881446U</t>
  </si>
  <si>
    <t>LA HAIE DE GRISELLE</t>
  </si>
  <si>
    <t>0881097P</t>
  </si>
  <si>
    <t>GOLBEY</t>
  </si>
  <si>
    <t>0880034J</t>
  </si>
  <si>
    <t>GUILLAUME DE LAMARCHE</t>
  </si>
  <si>
    <t>LAMARCHE</t>
  </si>
  <si>
    <t>0880002Z</t>
  </si>
  <si>
    <t>JULIE VICTOIRE DAUBIE</t>
  </si>
  <si>
    <t>0880065T</t>
  </si>
  <si>
    <t>LE THILLOT</t>
  </si>
  <si>
    <t>0881148V</t>
  </si>
  <si>
    <t>GUILLAUME APOLLINAIRE</t>
  </si>
  <si>
    <t>LE THOLY</t>
  </si>
  <si>
    <t>0880068W</t>
  </si>
  <si>
    <t>FLEUROT D'HERIVAL</t>
  </si>
  <si>
    <t>LE VAL-D'AJOL</t>
  </si>
  <si>
    <t>0881103W</t>
  </si>
  <si>
    <t>CHARLES EDOURD FIXARY</t>
  </si>
  <si>
    <t>LIFFOL-LE-GRAND</t>
  </si>
  <si>
    <t>0880035K</t>
  </si>
  <si>
    <t>GUY DOLMAIRE</t>
  </si>
  <si>
    <t>0881386D</t>
  </si>
  <si>
    <t>CLG DU PERVIS</t>
  </si>
  <si>
    <t>MONTHUREUX-SUR-SAONE</t>
  </si>
  <si>
    <t>0880041S</t>
  </si>
  <si>
    <t>0880044V</t>
  </si>
  <si>
    <t>SPITZEMBERG</t>
  </si>
  <si>
    <t>PROVENCHERES-ET-COLROY</t>
  </si>
  <si>
    <t>0880045W</t>
  </si>
  <si>
    <t>A. CYTERE + SEGPA</t>
  </si>
  <si>
    <t>RAMBERVILLERS</t>
  </si>
  <si>
    <t>0881120P</t>
  </si>
  <si>
    <t>0880154P</t>
  </si>
  <si>
    <t>CHARLET + SEGPA</t>
  </si>
  <si>
    <t>0880155R</t>
  </si>
  <si>
    <t>CHRISTIAN PONCELET</t>
  </si>
  <si>
    <t>0880054F</t>
  </si>
  <si>
    <t>JEAN MONTEMONT</t>
  </si>
  <si>
    <t>RUPT-SUR-MOSELLE</t>
  </si>
  <si>
    <t>0880151L</t>
  </si>
  <si>
    <t>VAUTRIN LUD + SEGPA</t>
  </si>
  <si>
    <t>0881099S</t>
  </si>
  <si>
    <t xml:space="preserve"> SOUHAIT</t>
  </si>
  <si>
    <t>0881447V</t>
  </si>
  <si>
    <t>0881101U</t>
  </si>
  <si>
    <t>SENONES</t>
  </si>
  <si>
    <t>0881372N</t>
  </si>
  <si>
    <t>DU BAN DE VAGNEY</t>
  </si>
  <si>
    <t>VAGNEY</t>
  </si>
  <si>
    <t>0880156S</t>
  </si>
  <si>
    <t>JULES VERNE</t>
  </si>
  <si>
    <t>VITTEL</t>
  </si>
  <si>
    <t>0881369K</t>
  </si>
  <si>
    <t>CAMILLE CLAUDEL + SEGPA</t>
  </si>
  <si>
    <t>XERTIGNY</t>
  </si>
  <si>
    <t>EREA</t>
  </si>
  <si>
    <t>0541268K</t>
  </si>
  <si>
    <t>FRANCOIS RICHARD JOUBERT</t>
  </si>
  <si>
    <t>FLAVIGNY-SUR-MOSELLE</t>
  </si>
  <si>
    <t>0541338L</t>
  </si>
  <si>
    <t>HUBERT MARTIN</t>
  </si>
  <si>
    <t>0881119N</t>
  </si>
  <si>
    <t>FRANCOIS GEORGIN</t>
  </si>
  <si>
    <t>TOTAUX</t>
  </si>
  <si>
    <t>NIKI ST PHALLE</t>
  </si>
  <si>
    <t>LEONARD DE VINCI</t>
  </si>
  <si>
    <t>VILLE</t>
  </si>
  <si>
    <t>Moyen Pro</t>
  </si>
  <si>
    <t xml:space="preserve">APS </t>
  </si>
  <si>
    <t>Moyen pro</t>
  </si>
  <si>
    <t>SEPT</t>
  </si>
  <si>
    <t>OCT</t>
  </si>
  <si>
    <t>NOV</t>
  </si>
  <si>
    <t>DÉC</t>
  </si>
  <si>
    <t>JANV</t>
  </si>
  <si>
    <t>FÉVR</t>
  </si>
  <si>
    <t>MARS</t>
  </si>
  <si>
    <t>AVR</t>
  </si>
  <si>
    <t>MAI</t>
  </si>
  <si>
    <t>JUIN</t>
  </si>
  <si>
    <t>JUIL</t>
  </si>
  <si>
    <t>AOÛT</t>
  </si>
  <si>
    <t>ce.</t>
  </si>
  <si>
    <t>@</t>
  </si>
  <si>
    <t>ac-nancy-metz.fr</t>
  </si>
  <si>
    <t>0540086A</t>
  </si>
  <si>
    <t>JEAN MORETTE</t>
  </si>
  <si>
    <t>LANDRES</t>
  </si>
  <si>
    <t>BATIMENTS/TP</t>
  </si>
  <si>
    <t>AED54</t>
  </si>
  <si>
    <t>AED55</t>
  </si>
  <si>
    <t>AED57</t>
  </si>
  <si>
    <t>AED88</t>
  </si>
  <si>
    <t>AEDEREA</t>
  </si>
  <si>
    <t>AEDLP</t>
  </si>
  <si>
    <t>AEDLYC</t>
  </si>
  <si>
    <t>IMPLANTATION
R25 (hors APS)</t>
  </si>
  <si>
    <t>CLG</t>
  </si>
  <si>
    <t xml:space="preserve">DOTATION APS R25 </t>
  </si>
  <si>
    <t>REPARTITION DANS EPP</t>
  </si>
  <si>
    <t>X</t>
  </si>
  <si>
    <t>x</t>
  </si>
  <si>
    <t>Equipe de tranquilité scolaire</t>
  </si>
  <si>
    <t>Implantation EPP</t>
  </si>
  <si>
    <t>q</t>
  </si>
  <si>
    <t>m</t>
  </si>
  <si>
    <t>Total</t>
  </si>
  <si>
    <t>AED CDI</t>
  </si>
  <si>
    <t>APS CDI</t>
  </si>
  <si>
    <t>APS CDD</t>
  </si>
  <si>
    <t>AED CDD</t>
  </si>
  <si>
    <t>AED CONTRACTUELS</t>
  </si>
  <si>
    <t>IMPLANTATION EPP</t>
  </si>
  <si>
    <t>MOBIILITE SZYMANSKI</t>
  </si>
  <si>
    <t>conso</t>
  </si>
  <si>
    <t>solde</t>
  </si>
  <si>
    <t>Étiquettes de lignes</t>
  </si>
  <si>
    <t>Somme de ETPT ms</t>
  </si>
  <si>
    <t>0540089D</t>
  </si>
  <si>
    <t>Total général</t>
  </si>
  <si>
    <t>CONSO 0 AED</t>
  </si>
  <si>
    <t>REMPLACEMENT 1,4 DU 13/10 AU 09/11</t>
  </si>
  <si>
    <t>REMPLACEMENT 0,82 DU 01/09 AU 19/12</t>
  </si>
  <si>
    <t>REMPLACEMENT 1,7 DU 03/11 AU 30/11</t>
  </si>
  <si>
    <t>CDI 0,75 AU 04/11</t>
  </si>
  <si>
    <t>REMPLACEMENT 0,5 DU 01/09 AU 31/12</t>
  </si>
  <si>
    <t>PKOI</t>
  </si>
  <si>
    <t>sous conso</t>
  </si>
  <si>
    <t>0,9 recruté à compter du 04/11</t>
  </si>
  <si>
    <t>solde 1,5</t>
  </si>
  <si>
    <t>solde 2</t>
  </si>
  <si>
    <t>solde 5,25 revoir AJASSE CARL 0,2+0,8 ne comptent pas</t>
  </si>
  <si>
    <t>0,75 recruté à compter du 01/10 DAMNEHOFFER JEANNE pas dans CNE</t>
  </si>
  <si>
    <t>IMPLANTATION 25</t>
  </si>
  <si>
    <t>implantation aps</t>
  </si>
  <si>
    <t>ADE HORS APS</t>
  </si>
  <si>
    <t>ADE APS</t>
  </si>
  <si>
    <t>Fonction</t>
  </si>
  <si>
    <t>N. Saf </t>
  </si>
  <si>
    <t>(Plusieurs éléments)</t>
  </si>
  <si>
    <t>(Tous)</t>
  </si>
  <si>
    <t>(vide)</t>
  </si>
  <si>
    <t>Ecart au bareme R25</t>
  </si>
  <si>
    <t>IMPLANTATION R25</t>
  </si>
  <si>
    <t>NICOLE MANGIN</t>
  </si>
  <si>
    <t>Implantation des postes AED à la rentrée 2025</t>
  </si>
  <si>
    <t>PLOMBIERES LES BAINS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</si>
</sst>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C]General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10"/>
      <color indexed="24"/>
      <name val="Arial"/>
      <family val="2"/>
    </font>
    <font>
      <sz val="12"/>
      <color theme="5" tint="-0.249977111117893"/>
      <name val="Arial"/>
      <family val="2"/>
    </font>
    <font>
      <sz val="11"/>
      <color rgb="FF00000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Arial"/>
      <family val="2"/>
    </font>
    <font>
      <i/>
      <sz val="14"/>
      <name val="Calibri"/>
      <family val="2"/>
      <scheme val="minor"/>
    </font>
    <font>
      <i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6" borderId="0" applyFill="0" applyProtection="0">
      <alignment horizontal="left" vertical="center"/>
    </xf>
    <xf numFmtId="0" fontId="7" fillId="0" borderId="0"/>
    <xf numFmtId="0" fontId="1" fillId="0" borderId="0"/>
    <xf numFmtId="0" fontId="6" fillId="6" borderId="0" applyFill="0" applyProtection="0">
      <alignment horizontal="left" vertical="center"/>
    </xf>
    <xf numFmtId="0" fontId="6" fillId="6" borderId="0" applyFill="0" applyProtection="0">
      <alignment horizontal="left" vertical="center"/>
    </xf>
    <xf numFmtId="0" fontId="9" fillId="0" borderId="0"/>
    <xf numFmtId="165" fontId="1" fillId="0" borderId="0"/>
  </cellStyleXfs>
  <cellXfs count="21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11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0" fontId="2" fillId="5" borderId="0" xfId="1" applyFont="1" applyFill="1"/>
    <xf numFmtId="1" fontId="3" fillId="0" borderId="2" xfId="1" applyNumberFormat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7" borderId="0" xfId="0" applyFont="1" applyFill="1"/>
    <xf numFmtId="0" fontId="3" fillId="0" borderId="12" xfId="0" applyFont="1" applyBorder="1"/>
    <xf numFmtId="0" fontId="3" fillId="0" borderId="5" xfId="0" applyFont="1" applyBorder="1"/>
    <xf numFmtId="0" fontId="5" fillId="0" borderId="6" xfId="0" applyFont="1" applyBorder="1" applyAlignment="1">
      <alignment horizontal="center" vertical="center"/>
    </xf>
    <xf numFmtId="1" fontId="3" fillId="3" borderId="2" xfId="1" applyNumberFormat="1" applyFont="1" applyFill="1" applyBorder="1" applyAlignment="1">
      <alignment vertical="center"/>
    </xf>
    <xf numFmtId="1" fontId="3" fillId="8" borderId="2" xfId="1" applyNumberFormat="1" applyFont="1" applyFill="1" applyBorder="1" applyAlignment="1">
      <alignment vertical="center"/>
    </xf>
    <xf numFmtId="2" fontId="3" fillId="0" borderId="0" xfId="0" applyNumberFormat="1" applyFont="1"/>
    <xf numFmtId="0" fontId="3" fillId="5" borderId="0" xfId="0" applyFont="1" applyFill="1"/>
    <xf numFmtId="0" fontId="2" fillId="0" borderId="0" xfId="0" applyFont="1"/>
    <xf numFmtId="2" fontId="13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/>
    <xf numFmtId="2" fontId="1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6" fillId="9" borderId="2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9" borderId="2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1" fontId="2" fillId="0" borderId="2" xfId="1" applyNumberFormat="1" applyFont="1" applyBorder="1" applyAlignment="1">
      <alignment horizontal="left" vertical="center"/>
    </xf>
    <xf numFmtId="0" fontId="3" fillId="0" borderId="0" xfId="0" applyFont="1" applyBorder="1"/>
    <xf numFmtId="0" fontId="2" fillId="0" borderId="0" xfId="1" applyFont="1" applyFill="1" applyAlignment="1">
      <alignment horizontal="right"/>
    </xf>
    <xf numFmtId="1" fontId="3" fillId="0" borderId="2" xfId="1" applyNumberFormat="1" applyFont="1" applyFill="1" applyBorder="1" applyAlignment="1">
      <alignment horizontal="left" vertical="center"/>
    </xf>
    <xf numFmtId="0" fontId="3" fillId="0" borderId="0" xfId="0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" fontId="3" fillId="0" borderId="26" xfId="1" applyNumberFormat="1" applyFont="1" applyBorder="1" applyAlignment="1">
      <alignment horizontal="left" vertical="center"/>
    </xf>
    <xf numFmtId="164" fontId="2" fillId="5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1" applyFont="1" applyBorder="1" applyAlignment="1">
      <alignment horizontal="right"/>
    </xf>
    <xf numFmtId="1" fontId="2" fillId="0" borderId="7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1" fontId="2" fillId="0" borderId="15" xfId="1" applyNumberFormat="1" applyFont="1" applyFill="1" applyBorder="1" applyAlignment="1">
      <alignment horizontal="center" vertical="center"/>
    </xf>
    <xf numFmtId="1" fontId="2" fillId="3" borderId="15" xfId="1" applyNumberFormat="1" applyFont="1" applyFill="1" applyBorder="1" applyAlignment="1">
      <alignment horizontal="center" vertical="center"/>
    </xf>
    <xf numFmtId="1" fontId="2" fillId="8" borderId="15" xfId="1" applyNumberFormat="1" applyFont="1" applyFill="1" applyBorder="1" applyAlignment="1">
      <alignment horizontal="center" vertical="center"/>
    </xf>
    <xf numFmtId="1" fontId="2" fillId="5" borderId="15" xfId="1" applyNumberFormat="1" applyFont="1" applyFill="1" applyBorder="1" applyAlignment="1">
      <alignment horizontal="center" vertical="center"/>
    </xf>
    <xf numFmtId="1" fontId="2" fillId="0" borderId="19" xfId="1" applyNumberFormat="1" applyFont="1" applyBorder="1" applyAlignment="1">
      <alignment horizontal="center" vertical="center"/>
    </xf>
    <xf numFmtId="1" fontId="2" fillId="0" borderId="2" xfId="1" applyNumberFormat="1" applyFont="1" applyFill="1" applyBorder="1" applyAlignment="1">
      <alignment vertical="center"/>
    </xf>
    <xf numFmtId="164" fontId="19" fillId="0" borderId="33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" fontId="3" fillId="10" borderId="2" xfId="1" applyNumberFormat="1" applyFont="1" applyFill="1" applyBorder="1" applyAlignment="1">
      <alignment vertical="center"/>
    </xf>
    <xf numFmtId="1" fontId="2" fillId="5" borderId="2" xfId="1" applyNumberFormat="1" applyFont="1" applyFill="1" applyBorder="1" applyAlignment="1">
      <alignment vertical="center"/>
    </xf>
    <xf numFmtId="1" fontId="2" fillId="0" borderId="4" xfId="1" applyNumberFormat="1" applyFont="1" applyBorder="1" applyAlignment="1">
      <alignment vertical="center"/>
    </xf>
    <xf numFmtId="1" fontId="2" fillId="0" borderId="21" xfId="1" applyNumberFormat="1" applyFont="1" applyBorder="1" applyAlignment="1">
      <alignment vertical="center"/>
    </xf>
    <xf numFmtId="2" fontId="4" fillId="0" borderId="36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  <xf numFmtId="0" fontId="2" fillId="0" borderId="0" xfId="1" applyFont="1" applyFill="1"/>
    <xf numFmtId="1" fontId="3" fillId="0" borderId="2" xfId="1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12" borderId="2" xfId="1" applyNumberFormat="1" applyFont="1" applyFill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2" fillId="0" borderId="0" xfId="1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3" fillId="0" borderId="39" xfId="1" applyNumberFormat="1" applyFont="1" applyBorder="1" applyAlignment="1">
      <alignment horizontal="left" vertical="center"/>
    </xf>
    <xf numFmtId="1" fontId="3" fillId="0" borderId="40" xfId="1" applyNumberFormat="1" applyFont="1" applyBorder="1" applyAlignment="1">
      <alignment horizontal="left" vertical="center"/>
    </xf>
    <xf numFmtId="1" fontId="3" fillId="0" borderId="40" xfId="1" applyNumberFormat="1" applyFont="1" applyBorder="1" applyAlignment="1">
      <alignment vertical="center"/>
    </xf>
    <xf numFmtId="1" fontId="2" fillId="0" borderId="40" xfId="1" applyNumberFormat="1" applyFont="1" applyBorder="1" applyAlignment="1">
      <alignment horizontal="left" vertical="center"/>
    </xf>
    <xf numFmtId="1" fontId="3" fillId="0" borderId="40" xfId="1" applyNumberFormat="1" applyFont="1" applyFill="1" applyBorder="1" applyAlignment="1">
      <alignment horizontal="left" vertical="center"/>
    </xf>
    <xf numFmtId="1" fontId="3" fillId="0" borderId="40" xfId="1" applyNumberFormat="1" applyFont="1" applyBorder="1" applyAlignment="1">
      <alignment horizontal="left" vertical="center" wrapText="1"/>
    </xf>
    <xf numFmtId="1" fontId="2" fillId="0" borderId="40" xfId="1" applyNumberFormat="1" applyFont="1" applyFill="1" applyBorder="1" applyAlignment="1">
      <alignment vertical="center"/>
    </xf>
    <xf numFmtId="1" fontId="3" fillId="0" borderId="40" xfId="1" applyNumberFormat="1" applyFont="1" applyFill="1" applyBorder="1" applyAlignment="1">
      <alignment vertical="center"/>
    </xf>
    <xf numFmtId="1" fontId="3" fillId="3" borderId="40" xfId="1" applyNumberFormat="1" applyFont="1" applyFill="1" applyBorder="1" applyAlignment="1">
      <alignment vertical="center"/>
    </xf>
    <xf numFmtId="1" fontId="3" fillId="8" borderId="40" xfId="1" applyNumberFormat="1" applyFont="1" applyFill="1" applyBorder="1" applyAlignment="1">
      <alignment vertical="center"/>
    </xf>
    <xf numFmtId="1" fontId="2" fillId="0" borderId="40" xfId="1" applyNumberFormat="1" applyFont="1" applyBorder="1" applyAlignment="1">
      <alignment vertical="center"/>
    </xf>
    <xf numFmtId="1" fontId="2" fillId="12" borderId="40" xfId="1" applyNumberFormat="1" applyFont="1" applyFill="1" applyBorder="1" applyAlignment="1">
      <alignment vertical="center"/>
    </xf>
    <xf numFmtId="1" fontId="2" fillId="5" borderId="40" xfId="1" applyNumberFormat="1" applyFont="1" applyFill="1" applyBorder="1" applyAlignment="1">
      <alignment vertical="center"/>
    </xf>
    <xf numFmtId="0" fontId="25" fillId="0" borderId="0" xfId="0" applyFont="1"/>
    <xf numFmtId="2" fontId="5" fillId="0" borderId="8" xfId="0" applyNumberFormat="1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2" fontId="13" fillId="0" borderId="24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2" fontId="13" fillId="0" borderId="16" xfId="0" applyNumberFormat="1" applyFont="1" applyFill="1" applyBorder="1" applyAlignment="1">
      <alignment horizontal="center" vertical="center"/>
    </xf>
    <xf numFmtId="2" fontId="14" fillId="0" borderId="1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" fontId="3" fillId="0" borderId="25" xfId="1" applyNumberFormat="1" applyFont="1" applyBorder="1" applyAlignment="1">
      <alignment horizontal="left" vertical="center"/>
    </xf>
    <xf numFmtId="1" fontId="3" fillId="0" borderId="1" xfId="1" applyNumberFormat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left" vertical="center"/>
    </xf>
    <xf numFmtId="1" fontId="3" fillId="0" borderId="1" xfId="1" applyNumberFormat="1" applyFont="1" applyBorder="1" applyAlignment="1">
      <alignment horizontal="left" vertical="center" wrapText="1"/>
    </xf>
    <xf numFmtId="1" fontId="2" fillId="1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1" fontId="3" fillId="0" borderId="1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vertical="center"/>
    </xf>
    <xf numFmtId="1" fontId="3" fillId="3" borderId="1" xfId="1" applyNumberFormat="1" applyFont="1" applyFill="1" applyBorder="1" applyAlignment="1">
      <alignment vertical="center"/>
    </xf>
    <xf numFmtId="1" fontId="3" fillId="8" borderId="1" xfId="1" applyNumberFormat="1" applyFont="1" applyFill="1" applyBorder="1" applyAlignment="1">
      <alignment vertical="center"/>
    </xf>
    <xf numFmtId="1" fontId="2" fillId="0" borderId="1" xfId="1" applyNumberFormat="1" applyFont="1" applyBorder="1" applyAlignment="1">
      <alignment vertical="center"/>
    </xf>
    <xf numFmtId="1" fontId="2" fillId="5" borderId="1" xfId="1" applyNumberFormat="1" applyFont="1" applyFill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2" fontId="13" fillId="0" borderId="23" xfId="0" applyNumberFormat="1" applyFont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2" fontId="14" fillId="9" borderId="22" xfId="0" applyNumberFormat="1" applyFont="1" applyFill="1" applyBorder="1" applyAlignment="1">
      <alignment horizontal="center" vertical="center"/>
    </xf>
    <xf numFmtId="2" fontId="14" fillId="9" borderId="15" xfId="0" applyNumberFormat="1" applyFont="1" applyFill="1" applyBorder="1" applyAlignment="1">
      <alignment horizontal="center" vertical="center"/>
    </xf>
    <xf numFmtId="2" fontId="14" fillId="9" borderId="19" xfId="0" applyNumberFormat="1" applyFont="1" applyFill="1" applyBorder="1" applyAlignment="1">
      <alignment horizontal="center" vertical="center"/>
    </xf>
    <xf numFmtId="2" fontId="5" fillId="9" borderId="8" xfId="0" applyNumberFormat="1" applyFont="1" applyFill="1" applyBorder="1" applyAlignment="1">
      <alignment horizontal="center" vertical="center"/>
    </xf>
    <xf numFmtId="2" fontId="23" fillId="11" borderId="2" xfId="0" applyNumberFormat="1" applyFont="1" applyFill="1" applyBorder="1" applyAlignment="1">
      <alignment horizontal="center" vertical="center"/>
    </xf>
    <xf numFmtId="2" fontId="12" fillId="11" borderId="41" xfId="1" applyNumberFormat="1" applyFont="1" applyFill="1" applyBorder="1" applyAlignment="1">
      <alignment horizontal="center" vertical="center" wrapText="1"/>
    </xf>
    <xf numFmtId="2" fontId="4" fillId="11" borderId="1" xfId="0" applyNumberFormat="1" applyFont="1" applyFill="1" applyBorder="1" applyAlignment="1">
      <alignment horizontal="center" vertical="center"/>
    </xf>
    <xf numFmtId="2" fontId="18" fillId="13" borderId="2" xfId="0" applyNumberFormat="1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1" fontId="18" fillId="13" borderId="2" xfId="0" applyNumberFormat="1" applyFont="1" applyFill="1" applyBorder="1" applyAlignment="1">
      <alignment horizontal="center" vertical="center"/>
    </xf>
    <xf numFmtId="2" fontId="20" fillId="13" borderId="2" xfId="0" applyNumberFormat="1" applyFont="1" applyFill="1" applyBorder="1" applyAlignment="1">
      <alignment horizontal="center" vertical="center"/>
    </xf>
    <xf numFmtId="2" fontId="23" fillId="13" borderId="2" xfId="0" applyNumberFormat="1" applyFont="1" applyFill="1" applyBorder="1" applyAlignment="1">
      <alignment horizontal="center" vertical="center"/>
    </xf>
    <xf numFmtId="2" fontId="12" fillId="11" borderId="42" xfId="1" applyNumberFormat="1" applyFont="1" applyFill="1" applyBorder="1" applyAlignment="1">
      <alignment horizontal="center" vertical="center" wrapText="1"/>
    </xf>
    <xf numFmtId="2" fontId="12" fillId="13" borderId="42" xfId="1" applyNumberFormat="1" applyFont="1" applyFill="1" applyBorder="1" applyAlignment="1">
      <alignment horizontal="center" vertical="center" wrapText="1"/>
    </xf>
    <xf numFmtId="2" fontId="12" fillId="13" borderId="39" xfId="1" applyNumberFormat="1" applyFont="1" applyFill="1" applyBorder="1" applyAlignment="1">
      <alignment horizontal="center" vertical="center" wrapText="1"/>
    </xf>
    <xf numFmtId="2" fontId="18" fillId="13" borderId="40" xfId="0" applyNumberFormat="1" applyFont="1" applyFill="1" applyBorder="1" applyAlignment="1">
      <alignment horizontal="center" vertical="center"/>
    </xf>
    <xf numFmtId="0" fontId="18" fillId="13" borderId="40" xfId="0" applyFont="1" applyFill="1" applyBorder="1" applyAlignment="1">
      <alignment horizontal="center" vertical="center"/>
    </xf>
    <xf numFmtId="1" fontId="18" fillId="13" borderId="40" xfId="0" applyNumberFormat="1" applyFont="1" applyFill="1" applyBorder="1" applyAlignment="1">
      <alignment horizontal="center" vertical="center"/>
    </xf>
    <xf numFmtId="0" fontId="2" fillId="13" borderId="40" xfId="0" applyFont="1" applyFill="1" applyBorder="1"/>
    <xf numFmtId="0" fontId="2" fillId="13" borderId="40" xfId="0" applyFont="1" applyFill="1" applyBorder="1" applyAlignment="1">
      <alignment horizontal="left"/>
    </xf>
    <xf numFmtId="2" fontId="23" fillId="11" borderId="4" xfId="0" applyNumberFormat="1" applyFont="1" applyFill="1" applyBorder="1" applyAlignment="1">
      <alignment horizontal="center" vertical="center"/>
    </xf>
    <xf numFmtId="2" fontId="18" fillId="13" borderId="4" xfId="0" applyNumberFormat="1" applyFont="1" applyFill="1" applyBorder="1" applyAlignment="1">
      <alignment horizontal="center" vertical="center"/>
    </xf>
    <xf numFmtId="0" fontId="2" fillId="13" borderId="43" xfId="0" applyFont="1" applyFill="1" applyBorder="1"/>
    <xf numFmtId="2" fontId="13" fillId="0" borderId="0" xfId="0" applyNumberFormat="1" applyFont="1" applyFill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2" fillId="4" borderId="10" xfId="1" applyNumberFormat="1" applyFont="1" applyFill="1" applyBorder="1" applyAlignment="1">
      <alignment horizontal="center" vertical="center" wrapText="1"/>
    </xf>
    <xf numFmtId="2" fontId="12" fillId="4" borderId="42" xfId="1" applyNumberFormat="1" applyFont="1" applyFill="1" applyBorder="1" applyAlignment="1">
      <alignment horizontal="center" vertical="center" wrapText="1"/>
    </xf>
    <xf numFmtId="2" fontId="23" fillId="4" borderId="2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Fill="1" applyBorder="1"/>
    <xf numFmtId="2" fontId="26" fillId="4" borderId="10" xfId="1" applyNumberFormat="1" applyFont="1" applyFill="1" applyBorder="1" applyAlignment="1">
      <alignment horizontal="center" vertical="center" wrapText="1"/>
    </xf>
    <xf numFmtId="2" fontId="26" fillId="4" borderId="42" xfId="1" applyNumberFormat="1" applyFont="1" applyFill="1" applyBorder="1" applyAlignment="1">
      <alignment horizontal="center" vertical="center" wrapText="1"/>
    </xf>
    <xf numFmtId="2" fontId="27" fillId="4" borderId="2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2" fontId="23" fillId="2" borderId="0" xfId="0" applyNumberFormat="1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4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left"/>
    </xf>
    <xf numFmtId="1" fontId="2" fillId="0" borderId="15" xfId="1" applyNumberFormat="1" applyFont="1" applyBorder="1" applyAlignment="1">
      <alignment horizontal="left" vertical="center"/>
    </xf>
    <xf numFmtId="1" fontId="2" fillId="0" borderId="15" xfId="1" applyNumberFormat="1" applyFont="1" applyFill="1" applyBorder="1" applyAlignment="1">
      <alignment horizontal="left" vertical="center"/>
    </xf>
    <xf numFmtId="1" fontId="2" fillId="5" borderId="15" xfId="1" applyNumberFormat="1" applyFont="1" applyFill="1" applyBorder="1" applyAlignment="1">
      <alignment horizontal="left" vertical="center"/>
    </xf>
    <xf numFmtId="1" fontId="2" fillId="0" borderId="19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" fontId="2" fillId="0" borderId="17" xfId="1" applyNumberFormat="1" applyFont="1" applyBorder="1" applyAlignment="1">
      <alignment horizontal="left" vertical="center"/>
    </xf>
    <xf numFmtId="1" fontId="2" fillId="0" borderId="17" xfId="1" applyNumberFormat="1" applyFont="1" applyFill="1" applyBorder="1" applyAlignment="1">
      <alignment horizontal="left" vertical="center"/>
    </xf>
    <xf numFmtId="1" fontId="2" fillId="5" borderId="17" xfId="1" applyNumberFormat="1" applyFont="1" applyFill="1" applyBorder="1" applyAlignment="1">
      <alignment horizontal="left" vertical="center"/>
    </xf>
    <xf numFmtId="1" fontId="2" fillId="0" borderId="20" xfId="1" applyNumberFormat="1" applyFont="1" applyBorder="1" applyAlignment="1">
      <alignment horizontal="left" vertical="center"/>
    </xf>
    <xf numFmtId="2" fontId="5" fillId="0" borderId="13" xfId="0" applyNumberFormat="1" applyFont="1" applyBorder="1" applyAlignment="1">
      <alignment horizontal="center" vertical="center"/>
    </xf>
    <xf numFmtId="1" fontId="2" fillId="0" borderId="22" xfId="1" applyNumberFormat="1" applyFont="1" applyBorder="1" applyAlignment="1">
      <alignment horizontal="center" vertical="center"/>
    </xf>
    <xf numFmtId="1" fontId="2" fillId="0" borderId="22" xfId="1" applyNumberFormat="1" applyFont="1" applyBorder="1" applyAlignment="1">
      <alignment horizontal="left" vertical="center"/>
    </xf>
    <xf numFmtId="1" fontId="2" fillId="0" borderId="31" xfId="1" applyNumberFormat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2" fontId="4" fillId="15" borderId="45" xfId="1" applyNumberFormat="1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 wrapText="1"/>
    </xf>
    <xf numFmtId="2" fontId="2" fillId="15" borderId="26" xfId="0" applyNumberFormat="1" applyFont="1" applyFill="1" applyBorder="1" applyAlignment="1">
      <alignment horizontal="center"/>
    </xf>
    <xf numFmtId="2" fontId="2" fillId="15" borderId="44" xfId="0" applyNumberFormat="1" applyFont="1" applyFill="1" applyBorder="1" applyAlignment="1">
      <alignment horizontal="center" vertical="center"/>
    </xf>
    <xf numFmtId="2" fontId="2" fillId="15" borderId="2" xfId="0" applyNumberFormat="1" applyFont="1" applyFill="1" applyBorder="1" applyAlignment="1">
      <alignment horizontal="center"/>
    </xf>
    <xf numFmtId="2" fontId="2" fillId="15" borderId="40" xfId="0" applyNumberFormat="1" applyFont="1" applyFill="1" applyBorder="1" applyAlignment="1">
      <alignment horizontal="center" vertical="center"/>
    </xf>
    <xf numFmtId="2" fontId="2" fillId="15" borderId="4" xfId="0" applyNumberFormat="1" applyFont="1" applyFill="1" applyBorder="1" applyAlignment="1">
      <alignment horizontal="center"/>
    </xf>
    <xf numFmtId="2" fontId="2" fillId="15" borderId="43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2" fontId="12" fillId="11" borderId="9" xfId="1" applyNumberFormat="1" applyFont="1" applyFill="1" applyBorder="1" applyAlignment="1">
      <alignment horizontal="center" vertical="center" wrapText="1"/>
    </xf>
    <xf numFmtId="2" fontId="12" fillId="11" borderId="37" xfId="1" applyNumberFormat="1" applyFont="1" applyFill="1" applyBorder="1" applyAlignment="1">
      <alignment horizontal="center" vertical="center" wrapText="1"/>
    </xf>
    <xf numFmtId="2" fontId="12" fillId="13" borderId="9" xfId="1" applyNumberFormat="1" applyFont="1" applyFill="1" applyBorder="1" applyAlignment="1">
      <alignment horizontal="center" vertical="center" wrapText="1"/>
    </xf>
    <xf numFmtId="2" fontId="12" fillId="13" borderId="37" xfId="1" applyNumberFormat="1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</cellXfs>
  <cellStyles count="9">
    <cellStyle name="Excel Built-in Normal" xfId="8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3" xfId="3" xr:uid="{00000000-0005-0000-0000-000004000000}"/>
    <cellStyle name="Normal 2 3 2" xfId="4" xr:uid="{00000000-0005-0000-0000-000005000000}"/>
    <cellStyle name="Normal 2 4" xfId="7" xr:uid="{00000000-0005-0000-0000-000006000000}"/>
    <cellStyle name="Normal 3" xfId="6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colors>
    <mruColors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744330</xdr:colOff>
      <xdr:row>25</xdr:row>
      <xdr:rowOff>76875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E3F9B3-7800-722D-0E9A-2133D33F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88330" cy="4839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19</xdr:col>
      <xdr:colOff>259232</xdr:colOff>
      <xdr:row>67</xdr:row>
      <xdr:rowOff>162985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66187F-0E7F-205C-C3A5-ABF55340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"/>
          <a:ext cx="14737232" cy="7592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E6270-ED77-49CA-9AE0-8160BBC906D3}">
  <dimension ref="A1"/>
  <sheetViews>
    <sheetView topLeftCell="A36" workbookViewId="0">
      <selection activeCell="A32" sqref="A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8"/>
  <sheetViews>
    <sheetView tabSelected="1" zoomScale="90" zoomScaleNormal="90" workbookViewId="0">
      <pane xSplit="4" ySplit="2" topLeftCell="E280" activePane="bottomRight" state="frozenSplit"/>
      <selection activeCell="C25" sqref="C25"/>
      <selection pane="topRight" activeCell="C25" sqref="C25"/>
      <selection pane="bottomLeft" activeCell="C25" sqref="C25"/>
      <selection pane="bottomRight" activeCell="D318" sqref="D318"/>
    </sheetView>
  </sheetViews>
  <sheetFormatPr baseColWidth="10" defaultColWidth="11.42578125" defaultRowHeight="15" x14ac:dyDescent="0.2"/>
  <cols>
    <col min="1" max="2" width="12.85546875" style="15" bestFit="1" customWidth="1"/>
    <col min="3" max="3" width="41" style="179" bestFit="1" customWidth="1"/>
    <col min="4" max="4" width="40.28515625" style="179" customWidth="1"/>
    <col min="5" max="5" width="7.28515625" style="179" customWidth="1"/>
    <col min="6" max="6" width="20.140625" style="16" customWidth="1"/>
    <col min="7" max="7" width="18.28515625" style="14" customWidth="1"/>
    <col min="8" max="16384" width="11.42578125" style="14"/>
  </cols>
  <sheetData>
    <row r="1" spans="1:7" s="1" customFormat="1" ht="51" customHeight="1" thickBot="1" x14ac:dyDescent="0.25">
      <c r="A1" s="204" t="s">
        <v>847</v>
      </c>
      <c r="B1" s="13"/>
      <c r="C1" s="180"/>
      <c r="D1" s="180"/>
      <c r="E1" s="180"/>
      <c r="F1" s="16"/>
      <c r="G1" s="14"/>
    </row>
    <row r="2" spans="1:7" s="4" customFormat="1" ht="109.5" customHeight="1" thickBot="1" x14ac:dyDescent="0.3">
      <c r="A2" s="194" t="s">
        <v>1</v>
      </c>
      <c r="B2" s="194" t="s">
        <v>2</v>
      </c>
      <c r="C2" s="194" t="s">
        <v>3</v>
      </c>
      <c r="D2" s="194" t="s">
        <v>768</v>
      </c>
      <c r="E2" s="195"/>
      <c r="F2" s="197" t="s">
        <v>845</v>
      </c>
      <c r="G2" s="196" t="s">
        <v>844</v>
      </c>
    </row>
    <row r="3" spans="1:7" x14ac:dyDescent="0.2">
      <c r="A3" s="191" t="s">
        <v>799</v>
      </c>
      <c r="B3" s="191" t="s">
        <v>241</v>
      </c>
      <c r="C3" s="192"/>
      <c r="D3" s="192" t="s">
        <v>242</v>
      </c>
      <c r="E3" s="193"/>
      <c r="F3" s="199">
        <v>3.7</v>
      </c>
      <c r="G3" s="198">
        <v>-0.56657189281923426</v>
      </c>
    </row>
    <row r="4" spans="1:7" x14ac:dyDescent="0.2">
      <c r="A4" s="67" t="s">
        <v>799</v>
      </c>
      <c r="B4" s="67" t="s">
        <v>246</v>
      </c>
      <c r="C4" s="181" t="s">
        <v>247</v>
      </c>
      <c r="D4" s="181" t="s">
        <v>248</v>
      </c>
      <c r="E4" s="186"/>
      <c r="F4" s="201">
        <v>3.5</v>
      </c>
      <c r="G4" s="200">
        <v>-0.84012709934760199</v>
      </c>
    </row>
    <row r="5" spans="1:7" x14ac:dyDescent="0.2">
      <c r="A5" s="67" t="s">
        <v>799</v>
      </c>
      <c r="B5" s="67" t="s">
        <v>249</v>
      </c>
      <c r="C5" s="181" t="s">
        <v>250</v>
      </c>
      <c r="D5" s="181" t="s">
        <v>251</v>
      </c>
      <c r="E5" s="186"/>
      <c r="F5" s="201">
        <v>6.6</v>
      </c>
      <c r="G5" s="200">
        <v>-0.44086498856694778</v>
      </c>
    </row>
    <row r="6" spans="1:7" x14ac:dyDescent="0.2">
      <c r="A6" s="67" t="s">
        <v>799</v>
      </c>
      <c r="B6" s="67" t="s">
        <v>255</v>
      </c>
      <c r="C6" s="181" t="s">
        <v>156</v>
      </c>
      <c r="D6" s="181" t="s">
        <v>8</v>
      </c>
      <c r="E6" s="186"/>
      <c r="F6" s="201">
        <v>3.5</v>
      </c>
      <c r="G6" s="200">
        <v>-0.87383849234346656</v>
      </c>
    </row>
    <row r="7" spans="1:7" x14ac:dyDescent="0.2">
      <c r="A7" s="67" t="s">
        <v>799</v>
      </c>
      <c r="B7" s="67" t="s">
        <v>262</v>
      </c>
      <c r="C7" s="181" t="s">
        <v>263</v>
      </c>
      <c r="D7" s="181" t="s">
        <v>264</v>
      </c>
      <c r="E7" s="186"/>
      <c r="F7" s="201">
        <v>4.8</v>
      </c>
      <c r="G7" s="200">
        <v>0.89791169525355308</v>
      </c>
    </row>
    <row r="8" spans="1:7" x14ac:dyDescent="0.2">
      <c r="A8" s="67" t="s">
        <v>799</v>
      </c>
      <c r="B8" s="67" t="s">
        <v>265</v>
      </c>
      <c r="C8" s="181" t="s">
        <v>266</v>
      </c>
      <c r="D8" s="181" t="s">
        <v>267</v>
      </c>
      <c r="E8" s="186"/>
      <c r="F8" s="201">
        <v>4.8</v>
      </c>
      <c r="G8" s="200">
        <v>-1.1481845978344438</v>
      </c>
    </row>
    <row r="9" spans="1:7" x14ac:dyDescent="0.2">
      <c r="A9" s="67" t="s">
        <v>799</v>
      </c>
      <c r="B9" s="67" t="s">
        <v>271</v>
      </c>
      <c r="C9" s="181" t="s">
        <v>272</v>
      </c>
      <c r="D9" s="181" t="s">
        <v>273</v>
      </c>
      <c r="E9" s="186"/>
      <c r="F9" s="201">
        <v>4.8</v>
      </c>
      <c r="G9" s="200">
        <v>-1.0606116605939233</v>
      </c>
    </row>
    <row r="10" spans="1:7" x14ac:dyDescent="0.2">
      <c r="A10" s="67" t="s">
        <v>799</v>
      </c>
      <c r="B10" s="67" t="s">
        <v>274</v>
      </c>
      <c r="C10" s="181" t="s">
        <v>275</v>
      </c>
      <c r="D10" s="181" t="s">
        <v>163</v>
      </c>
      <c r="E10" s="186"/>
      <c r="F10" s="201">
        <v>3.7</v>
      </c>
      <c r="G10" s="200">
        <v>0.26952368747905231</v>
      </c>
    </row>
    <row r="11" spans="1:7" x14ac:dyDescent="0.2">
      <c r="A11" s="67" t="s">
        <v>160</v>
      </c>
      <c r="B11" s="67" t="s">
        <v>161</v>
      </c>
      <c r="C11" s="181" t="s">
        <v>162</v>
      </c>
      <c r="D11" s="181" t="s">
        <v>163</v>
      </c>
      <c r="E11" s="186"/>
      <c r="F11" s="201">
        <v>12.3</v>
      </c>
      <c r="G11" s="200">
        <v>-3.1205278291661642E-2</v>
      </c>
    </row>
    <row r="12" spans="1:7" x14ac:dyDescent="0.2">
      <c r="A12" s="67" t="s">
        <v>799</v>
      </c>
      <c r="B12" s="67" t="s">
        <v>282</v>
      </c>
      <c r="C12" s="181" t="s">
        <v>283</v>
      </c>
      <c r="D12" s="181" t="s">
        <v>284</v>
      </c>
      <c r="E12" s="186"/>
      <c r="F12" s="201">
        <v>3.2</v>
      </c>
      <c r="G12" s="200">
        <v>-0.55200766852801486</v>
      </c>
    </row>
    <row r="13" spans="1:7" x14ac:dyDescent="0.2">
      <c r="A13" s="67" t="s">
        <v>799</v>
      </c>
      <c r="B13" s="67" t="s">
        <v>287</v>
      </c>
      <c r="C13" s="181" t="s">
        <v>288</v>
      </c>
      <c r="D13" s="181" t="s">
        <v>289</v>
      </c>
      <c r="E13" s="186"/>
      <c r="F13" s="201">
        <v>2.5</v>
      </c>
      <c r="G13" s="200">
        <v>0</v>
      </c>
    </row>
    <row r="14" spans="1:7" x14ac:dyDescent="0.2">
      <c r="A14" s="67" t="s">
        <v>799</v>
      </c>
      <c r="B14" s="67" t="s">
        <v>293</v>
      </c>
      <c r="C14" s="181" t="s">
        <v>294</v>
      </c>
      <c r="D14" s="181" t="s">
        <v>295</v>
      </c>
      <c r="E14" s="186"/>
      <c r="F14" s="201">
        <v>3</v>
      </c>
      <c r="G14" s="200">
        <v>-0.23916233477863225</v>
      </c>
    </row>
    <row r="15" spans="1:7" x14ac:dyDescent="0.2">
      <c r="A15" s="67" t="s">
        <v>799</v>
      </c>
      <c r="B15" s="67" t="s">
        <v>299</v>
      </c>
      <c r="C15" s="181" t="s">
        <v>300</v>
      </c>
      <c r="D15" s="181" t="s">
        <v>301</v>
      </c>
      <c r="E15" s="186"/>
      <c r="F15" s="201">
        <v>7.7</v>
      </c>
      <c r="G15" s="200">
        <v>-1.4929134629090077</v>
      </c>
    </row>
    <row r="16" spans="1:7" x14ac:dyDescent="0.2">
      <c r="A16" s="68" t="s">
        <v>5</v>
      </c>
      <c r="B16" s="68" t="s">
        <v>15</v>
      </c>
      <c r="C16" s="182" t="s">
        <v>16</v>
      </c>
      <c r="D16" s="182" t="s">
        <v>17</v>
      </c>
      <c r="E16" s="187"/>
      <c r="F16" s="201">
        <v>19.3</v>
      </c>
      <c r="G16" s="200">
        <v>7.1753127131692906E-3</v>
      </c>
    </row>
    <row r="17" spans="1:56" x14ac:dyDescent="0.2">
      <c r="A17" s="68" t="s">
        <v>160</v>
      </c>
      <c r="B17" s="68" t="s">
        <v>167</v>
      </c>
      <c r="C17" s="182" t="s">
        <v>168</v>
      </c>
      <c r="D17" s="182" t="s">
        <v>17</v>
      </c>
      <c r="E17" s="187"/>
      <c r="F17" s="201">
        <v>3.5</v>
      </c>
      <c r="G17" s="200">
        <v>-0.73157018522488748</v>
      </c>
    </row>
    <row r="18" spans="1:56" x14ac:dyDescent="0.2">
      <c r="A18" s="68" t="s">
        <v>5</v>
      </c>
      <c r="B18" s="68" t="s">
        <v>18</v>
      </c>
      <c r="C18" s="182" t="s">
        <v>19</v>
      </c>
      <c r="D18" s="182" t="s">
        <v>20</v>
      </c>
      <c r="E18" s="187"/>
      <c r="F18" s="201">
        <v>13.2</v>
      </c>
      <c r="G18" s="200">
        <v>1.3899768106338346</v>
      </c>
    </row>
    <row r="19" spans="1:56" x14ac:dyDescent="0.2">
      <c r="A19" s="68" t="s">
        <v>160</v>
      </c>
      <c r="B19" s="68" t="s">
        <v>169</v>
      </c>
      <c r="C19" s="182" t="s">
        <v>170</v>
      </c>
      <c r="D19" s="182" t="s">
        <v>20</v>
      </c>
      <c r="E19" s="187"/>
      <c r="F19" s="201">
        <v>4.3</v>
      </c>
      <c r="G19" s="200">
        <v>0.77691417864631473</v>
      </c>
    </row>
    <row r="20" spans="1:56" x14ac:dyDescent="0.2">
      <c r="A20" s="68" t="s">
        <v>5</v>
      </c>
      <c r="B20" s="68" t="s">
        <v>23</v>
      </c>
      <c r="C20" s="182" t="s">
        <v>24</v>
      </c>
      <c r="D20" s="182" t="s">
        <v>25</v>
      </c>
      <c r="E20" s="187"/>
      <c r="F20" s="201">
        <v>12.1</v>
      </c>
      <c r="G20" s="200">
        <v>3.0418841482837582</v>
      </c>
    </row>
    <row r="21" spans="1:56" x14ac:dyDescent="0.2">
      <c r="A21" s="67" t="s">
        <v>5</v>
      </c>
      <c r="B21" s="67" t="s">
        <v>26</v>
      </c>
      <c r="C21" s="181" t="s">
        <v>27</v>
      </c>
      <c r="D21" s="181" t="s">
        <v>25</v>
      </c>
      <c r="E21" s="186"/>
      <c r="F21" s="201">
        <v>6.8</v>
      </c>
      <c r="G21" s="200">
        <v>0.79779868188102565</v>
      </c>
    </row>
    <row r="22" spans="1:56" x14ac:dyDescent="0.2">
      <c r="A22" s="67" t="s">
        <v>5</v>
      </c>
      <c r="B22" s="67" t="s">
        <v>28</v>
      </c>
      <c r="C22" s="181" t="s">
        <v>29</v>
      </c>
      <c r="D22" s="181" t="s">
        <v>25</v>
      </c>
      <c r="E22" s="186"/>
      <c r="F22" s="201">
        <v>10.9</v>
      </c>
      <c r="G22" s="200">
        <v>2.9290836520903536</v>
      </c>
    </row>
    <row r="23" spans="1:56" x14ac:dyDescent="0.2">
      <c r="A23" s="67" t="s">
        <v>5</v>
      </c>
      <c r="B23" s="67" t="s">
        <v>30</v>
      </c>
      <c r="C23" s="181" t="s">
        <v>31</v>
      </c>
      <c r="D23" s="181" t="s">
        <v>25</v>
      </c>
      <c r="E23" s="186"/>
      <c r="F23" s="201">
        <v>10.5</v>
      </c>
      <c r="G23" s="200">
        <v>1.848938979368377</v>
      </c>
    </row>
    <row r="24" spans="1:56" x14ac:dyDescent="0.2">
      <c r="A24" s="67" t="s">
        <v>5</v>
      </c>
      <c r="B24" s="67" t="s">
        <v>32</v>
      </c>
      <c r="C24" s="181" t="s">
        <v>33</v>
      </c>
      <c r="D24" s="181" t="s">
        <v>25</v>
      </c>
      <c r="E24" s="186"/>
      <c r="F24" s="201">
        <v>14.2</v>
      </c>
      <c r="G24" s="200">
        <v>2.8086764720154047</v>
      </c>
    </row>
    <row r="25" spans="1:56" x14ac:dyDescent="0.2">
      <c r="A25" s="67" t="s">
        <v>5</v>
      </c>
      <c r="B25" s="67" t="s">
        <v>39</v>
      </c>
      <c r="C25" s="181" t="s">
        <v>40</v>
      </c>
      <c r="D25" s="181" t="s">
        <v>41</v>
      </c>
      <c r="E25" s="186"/>
      <c r="F25" s="201">
        <v>18.3</v>
      </c>
      <c r="G25" s="200">
        <v>1.4591808409393998</v>
      </c>
    </row>
    <row r="26" spans="1:56" x14ac:dyDescent="0.2">
      <c r="A26" s="67" t="s">
        <v>799</v>
      </c>
      <c r="B26" s="67" t="s">
        <v>310</v>
      </c>
      <c r="C26" s="181" t="s">
        <v>311</v>
      </c>
      <c r="D26" s="181" t="s">
        <v>312</v>
      </c>
      <c r="E26" s="186"/>
      <c r="F26" s="201">
        <v>3</v>
      </c>
      <c r="G26" s="200">
        <v>-0.28751461484581453</v>
      </c>
    </row>
    <row r="27" spans="1:56" x14ac:dyDescent="0.2">
      <c r="A27" s="67" t="s">
        <v>799</v>
      </c>
      <c r="B27" s="67" t="s">
        <v>352</v>
      </c>
      <c r="C27" s="181" t="s">
        <v>156</v>
      </c>
      <c r="D27" s="181" t="s">
        <v>353</v>
      </c>
      <c r="E27" s="186"/>
      <c r="F27" s="201">
        <v>4.7</v>
      </c>
      <c r="G27" s="200">
        <v>0.28533638111850657</v>
      </c>
    </row>
    <row r="28" spans="1:56" x14ac:dyDescent="0.2">
      <c r="A28" s="67" t="s">
        <v>799</v>
      </c>
      <c r="B28" s="67" t="s">
        <v>356</v>
      </c>
      <c r="C28" s="181" t="s">
        <v>357</v>
      </c>
      <c r="D28" s="181" t="s">
        <v>358</v>
      </c>
      <c r="E28" s="186"/>
      <c r="F28" s="201">
        <v>3.6</v>
      </c>
      <c r="G28" s="200">
        <v>-0.25855088765629564</v>
      </c>
    </row>
    <row r="29" spans="1:56" x14ac:dyDescent="0.2">
      <c r="A29" s="67" t="s">
        <v>5</v>
      </c>
      <c r="B29" s="67" t="s">
        <v>34</v>
      </c>
      <c r="C29" s="181" t="s">
        <v>35</v>
      </c>
      <c r="D29" s="181" t="s">
        <v>36</v>
      </c>
      <c r="E29" s="186"/>
      <c r="F29" s="201">
        <v>6.5</v>
      </c>
      <c r="G29" s="200">
        <v>1.1784548177831295</v>
      </c>
    </row>
    <row r="30" spans="1:56" s="52" customFormat="1" x14ac:dyDescent="0.2">
      <c r="A30" s="67" t="s">
        <v>160</v>
      </c>
      <c r="B30" s="67" t="s">
        <v>178</v>
      </c>
      <c r="C30" s="181" t="s">
        <v>179</v>
      </c>
      <c r="D30" s="181" t="s">
        <v>180</v>
      </c>
      <c r="E30" s="186"/>
      <c r="F30" s="201">
        <v>3.5</v>
      </c>
      <c r="G30" s="200">
        <v>-0.89155939256129457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 x14ac:dyDescent="0.2">
      <c r="A31" s="67" t="s">
        <v>160</v>
      </c>
      <c r="B31" s="67" t="s">
        <v>181</v>
      </c>
      <c r="C31" s="181" t="s">
        <v>182</v>
      </c>
      <c r="D31" s="181" t="s">
        <v>41</v>
      </c>
      <c r="E31" s="186"/>
      <c r="F31" s="201">
        <v>7.5</v>
      </c>
      <c r="G31" s="200">
        <v>-2.0829175127339283E-2</v>
      </c>
    </row>
    <row r="32" spans="1:56" x14ac:dyDescent="0.2">
      <c r="A32" s="67" t="s">
        <v>799</v>
      </c>
      <c r="B32" s="67" t="s">
        <v>375</v>
      </c>
      <c r="C32" s="181" t="s">
        <v>376</v>
      </c>
      <c r="D32" s="181" t="s">
        <v>377</v>
      </c>
      <c r="E32" s="186"/>
      <c r="F32" s="201">
        <v>2.8</v>
      </c>
      <c r="G32" s="200">
        <v>-0.33338476909605896</v>
      </c>
    </row>
    <row r="33" spans="1:56" s="17" customFormat="1" x14ac:dyDescent="0.2">
      <c r="A33" s="67" t="s">
        <v>5</v>
      </c>
      <c r="B33" s="67" t="s">
        <v>42</v>
      </c>
      <c r="C33" s="181" t="s">
        <v>43</v>
      </c>
      <c r="D33" s="181" t="s">
        <v>44</v>
      </c>
      <c r="E33" s="186"/>
      <c r="F33" s="201">
        <v>7.9</v>
      </c>
      <c r="G33" s="200">
        <v>1.6557631323583948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 x14ac:dyDescent="0.2">
      <c r="A34" s="67" t="s">
        <v>160</v>
      </c>
      <c r="B34" s="67" t="s">
        <v>183</v>
      </c>
      <c r="C34" s="181" t="s">
        <v>184</v>
      </c>
      <c r="D34" s="181" t="s">
        <v>44</v>
      </c>
      <c r="E34" s="186"/>
      <c r="F34" s="201">
        <v>6</v>
      </c>
      <c r="G34" s="200">
        <v>0.26799213029917279</v>
      </c>
    </row>
    <row r="35" spans="1:56" x14ac:dyDescent="0.2">
      <c r="A35" s="67" t="s">
        <v>5</v>
      </c>
      <c r="B35" s="67" t="s">
        <v>45</v>
      </c>
      <c r="C35" s="181" t="s">
        <v>46</v>
      </c>
      <c r="D35" s="181" t="s">
        <v>389</v>
      </c>
      <c r="E35" s="186"/>
      <c r="F35" s="201">
        <v>5.5</v>
      </c>
      <c r="G35" s="200">
        <v>0.92618780737928663</v>
      </c>
    </row>
    <row r="36" spans="1:56" ht="15" customHeight="1" x14ac:dyDescent="0.2">
      <c r="A36" s="67" t="s">
        <v>799</v>
      </c>
      <c r="B36" s="67" t="s">
        <v>392</v>
      </c>
      <c r="C36" s="181" t="s">
        <v>393</v>
      </c>
      <c r="D36" s="181" t="s">
        <v>394</v>
      </c>
      <c r="E36" s="186"/>
      <c r="F36" s="201">
        <v>4.3</v>
      </c>
      <c r="G36" s="200">
        <v>-0.21839984309134319</v>
      </c>
    </row>
    <row r="37" spans="1:56" x14ac:dyDescent="0.2">
      <c r="A37" s="67" t="s">
        <v>5</v>
      </c>
      <c r="B37" s="67" t="s">
        <v>9</v>
      </c>
      <c r="C37" s="181" t="s">
        <v>10</v>
      </c>
      <c r="D37" s="181" t="s">
        <v>11</v>
      </c>
      <c r="E37" s="186"/>
      <c r="F37" s="201">
        <v>12.8</v>
      </c>
      <c r="G37" s="200">
        <v>-7.8634982200178172E-2</v>
      </c>
    </row>
    <row r="38" spans="1:56" x14ac:dyDescent="0.2">
      <c r="A38" s="67" t="s">
        <v>799</v>
      </c>
      <c r="B38" s="67" t="s">
        <v>268</v>
      </c>
      <c r="C38" s="181" t="s">
        <v>269</v>
      </c>
      <c r="D38" s="181" t="s">
        <v>270</v>
      </c>
      <c r="E38" s="186"/>
      <c r="F38" s="201">
        <v>3.2</v>
      </c>
      <c r="G38" s="200">
        <v>-0.54654621558073391</v>
      </c>
    </row>
    <row r="39" spans="1:56" x14ac:dyDescent="0.2">
      <c r="A39" s="68" t="s">
        <v>160</v>
      </c>
      <c r="B39" s="68" t="s">
        <v>171</v>
      </c>
      <c r="C39" s="182" t="s">
        <v>172</v>
      </c>
      <c r="D39" s="182" t="s">
        <v>25</v>
      </c>
      <c r="E39" s="187"/>
      <c r="F39" s="201">
        <v>5.0999999999999996</v>
      </c>
      <c r="G39" s="200">
        <v>-1.630536831657281E-2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</row>
    <row r="40" spans="1:56" x14ac:dyDescent="0.2">
      <c r="A40" s="67" t="s">
        <v>160</v>
      </c>
      <c r="B40" s="67" t="s">
        <v>173</v>
      </c>
      <c r="C40" s="181" t="s">
        <v>174</v>
      </c>
      <c r="D40" s="181" t="s">
        <v>25</v>
      </c>
      <c r="E40" s="186"/>
      <c r="F40" s="201">
        <v>3.5</v>
      </c>
      <c r="G40" s="200">
        <v>0.29442060648937174</v>
      </c>
    </row>
    <row r="41" spans="1:56" x14ac:dyDescent="0.2">
      <c r="A41" s="67" t="s">
        <v>160</v>
      </c>
      <c r="B41" s="67" t="s">
        <v>175</v>
      </c>
      <c r="C41" s="181" t="s">
        <v>176</v>
      </c>
      <c r="D41" s="181" t="s">
        <v>177</v>
      </c>
      <c r="E41" s="186"/>
      <c r="F41" s="201">
        <v>5</v>
      </c>
      <c r="G41" s="200">
        <v>0.85392461644171647</v>
      </c>
    </row>
    <row r="42" spans="1:56" x14ac:dyDescent="0.2">
      <c r="A42" s="67" t="s">
        <v>799</v>
      </c>
      <c r="B42" s="67" t="s">
        <v>338</v>
      </c>
      <c r="C42" s="181" t="s">
        <v>339</v>
      </c>
      <c r="D42" s="181" t="s">
        <v>340</v>
      </c>
      <c r="E42" s="186" t="s">
        <v>303</v>
      </c>
      <c r="F42" s="201">
        <v>3</v>
      </c>
      <c r="G42" s="200">
        <v>0.5</v>
      </c>
    </row>
    <row r="43" spans="1:56" x14ac:dyDescent="0.2">
      <c r="A43" s="67" t="s">
        <v>799</v>
      </c>
      <c r="B43" s="67" t="s">
        <v>341</v>
      </c>
      <c r="C43" s="181" t="s">
        <v>342</v>
      </c>
      <c r="D43" s="181" t="s">
        <v>25</v>
      </c>
      <c r="E43" s="186"/>
      <c r="F43" s="201">
        <v>5.3</v>
      </c>
      <c r="G43" s="200">
        <v>0.10561950360433858</v>
      </c>
    </row>
    <row r="44" spans="1:56" x14ac:dyDescent="0.2">
      <c r="A44" s="67" t="s">
        <v>799</v>
      </c>
      <c r="B44" s="67" t="s">
        <v>343</v>
      </c>
      <c r="C44" s="181" t="s">
        <v>31</v>
      </c>
      <c r="D44" s="181" t="s">
        <v>25</v>
      </c>
      <c r="E44" s="186"/>
      <c r="F44" s="201">
        <v>5.7</v>
      </c>
      <c r="G44" s="200">
        <v>-1.0952136532152279</v>
      </c>
    </row>
    <row r="45" spans="1:56" x14ac:dyDescent="0.2">
      <c r="A45" s="67" t="s">
        <v>799</v>
      </c>
      <c r="B45" s="67" t="s">
        <v>388</v>
      </c>
      <c r="C45" s="181" t="s">
        <v>46</v>
      </c>
      <c r="D45" s="181" t="s">
        <v>389</v>
      </c>
      <c r="E45" s="186"/>
      <c r="F45" s="201">
        <v>6.3</v>
      </c>
      <c r="G45" s="200">
        <v>0.47572160179282008</v>
      </c>
    </row>
    <row r="46" spans="1:56" x14ac:dyDescent="0.2">
      <c r="A46" s="67" t="s">
        <v>799</v>
      </c>
      <c r="B46" s="67" t="s">
        <v>365</v>
      </c>
      <c r="C46" s="181" t="s">
        <v>35</v>
      </c>
      <c r="D46" s="181" t="s">
        <v>36</v>
      </c>
      <c r="E46" s="186"/>
      <c r="F46" s="201">
        <v>4.5999999999999996</v>
      </c>
      <c r="G46" s="200">
        <v>-0.71532204806159072</v>
      </c>
    </row>
    <row r="47" spans="1:56" x14ac:dyDescent="0.2">
      <c r="A47" s="67" t="s">
        <v>799</v>
      </c>
      <c r="B47" s="67" t="s">
        <v>256</v>
      </c>
      <c r="C47" s="181" t="s">
        <v>257</v>
      </c>
      <c r="D47" s="181" t="s">
        <v>258</v>
      </c>
      <c r="E47" s="186"/>
      <c r="F47" s="201">
        <v>4.5</v>
      </c>
      <c r="G47" s="200">
        <v>-1.0825320094499302</v>
      </c>
    </row>
    <row r="48" spans="1:56" x14ac:dyDescent="0.2">
      <c r="A48" s="67" t="s">
        <v>799</v>
      </c>
      <c r="B48" s="67" t="s">
        <v>379</v>
      </c>
      <c r="C48" s="181" t="s">
        <v>380</v>
      </c>
      <c r="D48" s="181" t="s">
        <v>44</v>
      </c>
      <c r="E48" s="186"/>
      <c r="F48" s="201">
        <v>6</v>
      </c>
      <c r="G48" s="200">
        <v>-0.34822854634739375</v>
      </c>
    </row>
    <row r="49" spans="1:56" x14ac:dyDescent="0.2">
      <c r="A49" s="67" t="s">
        <v>799</v>
      </c>
      <c r="B49" s="67" t="s">
        <v>285</v>
      </c>
      <c r="C49" s="181" t="s">
        <v>218</v>
      </c>
      <c r="D49" s="181" t="s">
        <v>286</v>
      </c>
      <c r="E49" s="186"/>
      <c r="F49" s="201">
        <v>5.3</v>
      </c>
      <c r="G49" s="200">
        <v>-1.2951455558370366</v>
      </c>
    </row>
    <row r="50" spans="1:56" x14ac:dyDescent="0.2">
      <c r="A50" s="67" t="s">
        <v>757</v>
      </c>
      <c r="B50" s="67" t="s">
        <v>758</v>
      </c>
      <c r="C50" s="181" t="s">
        <v>759</v>
      </c>
      <c r="D50" s="181" t="s">
        <v>760</v>
      </c>
      <c r="E50" s="186"/>
      <c r="F50" s="201">
        <v>2.5</v>
      </c>
      <c r="G50" s="200">
        <v>-2.4966721858654379</v>
      </c>
    </row>
    <row r="51" spans="1:56" x14ac:dyDescent="0.2">
      <c r="A51" s="67" t="s">
        <v>5</v>
      </c>
      <c r="B51" s="67" t="s">
        <v>37</v>
      </c>
      <c r="C51" s="181" t="s">
        <v>38</v>
      </c>
      <c r="D51" s="181" t="s">
        <v>36</v>
      </c>
      <c r="E51" s="186"/>
      <c r="F51" s="201">
        <v>8.6999999999999993</v>
      </c>
      <c r="G51" s="200">
        <v>0.47451845613621124</v>
      </c>
    </row>
    <row r="52" spans="1:56" x14ac:dyDescent="0.2">
      <c r="A52" s="67" t="s">
        <v>799</v>
      </c>
      <c r="B52" s="67" t="s">
        <v>318</v>
      </c>
      <c r="C52" s="181" t="s">
        <v>319</v>
      </c>
      <c r="D52" s="181" t="s">
        <v>320</v>
      </c>
      <c r="E52" s="186"/>
      <c r="F52" s="201">
        <v>5.0999999999999996</v>
      </c>
      <c r="G52" s="200">
        <v>-0.87491462572382517</v>
      </c>
    </row>
    <row r="53" spans="1:56" x14ac:dyDescent="0.2">
      <c r="A53" s="67" t="s">
        <v>5</v>
      </c>
      <c r="B53" s="67" t="s">
        <v>6</v>
      </c>
      <c r="C53" s="181" t="s">
        <v>7</v>
      </c>
      <c r="D53" s="181" t="s">
        <v>8</v>
      </c>
      <c r="E53" s="186"/>
      <c r="F53" s="201">
        <v>11</v>
      </c>
      <c r="G53" s="200">
        <v>2.5898591308359862</v>
      </c>
    </row>
    <row r="54" spans="1:56" x14ac:dyDescent="0.2">
      <c r="A54" s="68" t="s">
        <v>799</v>
      </c>
      <c r="B54" s="68" t="s">
        <v>326</v>
      </c>
      <c r="C54" s="182" t="s">
        <v>327</v>
      </c>
      <c r="D54" s="182" t="s">
        <v>17</v>
      </c>
      <c r="E54" s="187"/>
      <c r="F54" s="201">
        <v>3.5</v>
      </c>
      <c r="G54" s="200">
        <v>-0.3311597505829722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</row>
    <row r="55" spans="1:56" x14ac:dyDescent="0.2">
      <c r="A55" s="67" t="s">
        <v>799</v>
      </c>
      <c r="B55" s="67" t="s">
        <v>277</v>
      </c>
      <c r="C55" s="181" t="s">
        <v>278</v>
      </c>
      <c r="D55" s="181" t="s">
        <v>163</v>
      </c>
      <c r="E55" s="186"/>
      <c r="F55" s="201">
        <v>4</v>
      </c>
      <c r="G55" s="200">
        <v>-0.63906543344533873</v>
      </c>
    </row>
    <row r="56" spans="1:56" x14ac:dyDescent="0.2">
      <c r="A56" s="67" t="s">
        <v>799</v>
      </c>
      <c r="B56" s="67" t="s">
        <v>290</v>
      </c>
      <c r="C56" s="181" t="s">
        <v>291</v>
      </c>
      <c r="D56" s="181" t="s">
        <v>292</v>
      </c>
      <c r="E56" s="186"/>
      <c r="F56" s="201">
        <v>3.1</v>
      </c>
      <c r="G56" s="200">
        <v>-0.26220916872780942</v>
      </c>
    </row>
    <row r="57" spans="1:56" x14ac:dyDescent="0.2">
      <c r="A57" s="67" t="s">
        <v>799</v>
      </c>
      <c r="B57" s="67" t="s">
        <v>344</v>
      </c>
      <c r="C57" s="181" t="s">
        <v>345</v>
      </c>
      <c r="D57" s="181" t="s">
        <v>25</v>
      </c>
      <c r="E57" s="186" t="s">
        <v>0</v>
      </c>
      <c r="F57" s="201">
        <v>5</v>
      </c>
      <c r="G57" s="200">
        <v>-0.78355032309856032</v>
      </c>
    </row>
    <row r="58" spans="1:56" x14ac:dyDescent="0.2">
      <c r="A58" s="67" t="s">
        <v>799</v>
      </c>
      <c r="B58" s="67" t="s">
        <v>333</v>
      </c>
      <c r="C58" s="181" t="s">
        <v>19</v>
      </c>
      <c r="D58" s="181" t="s">
        <v>20</v>
      </c>
      <c r="E58" s="186"/>
      <c r="F58" s="201">
        <v>6</v>
      </c>
      <c r="G58" s="200">
        <v>-1.3813930512826111</v>
      </c>
    </row>
    <row r="59" spans="1:56" x14ac:dyDescent="0.2">
      <c r="A59" s="67" t="s">
        <v>799</v>
      </c>
      <c r="B59" s="67" t="s">
        <v>334</v>
      </c>
      <c r="C59" s="181" t="s">
        <v>335</v>
      </c>
      <c r="D59" s="181" t="s">
        <v>20</v>
      </c>
      <c r="E59" s="186"/>
      <c r="F59" s="201">
        <v>7.2</v>
      </c>
      <c r="G59" s="200">
        <v>0.56629196049369845</v>
      </c>
    </row>
    <row r="60" spans="1:56" x14ac:dyDescent="0.2">
      <c r="A60" s="67" t="s">
        <v>799</v>
      </c>
      <c r="B60" s="67" t="s">
        <v>381</v>
      </c>
      <c r="C60" s="181" t="s">
        <v>382</v>
      </c>
      <c r="D60" s="181" t="s">
        <v>44</v>
      </c>
      <c r="E60" s="186"/>
      <c r="F60" s="201">
        <v>5.4</v>
      </c>
      <c r="G60" s="200">
        <v>0.49725916002997916</v>
      </c>
    </row>
    <row r="61" spans="1:56" x14ac:dyDescent="0.2">
      <c r="A61" s="67" t="s">
        <v>799</v>
      </c>
      <c r="B61" s="67" t="s">
        <v>302</v>
      </c>
      <c r="C61" s="181" t="s">
        <v>16</v>
      </c>
      <c r="D61" s="181" t="s">
        <v>11</v>
      </c>
      <c r="E61" s="186"/>
      <c r="F61" s="201">
        <v>3.2</v>
      </c>
      <c r="G61" s="200">
        <v>-0.15773480759598568</v>
      </c>
    </row>
    <row r="62" spans="1:56" x14ac:dyDescent="0.2">
      <c r="A62" s="67" t="s">
        <v>799</v>
      </c>
      <c r="B62" s="67" t="s">
        <v>362</v>
      </c>
      <c r="C62" s="181" t="s">
        <v>363</v>
      </c>
      <c r="D62" s="181" t="s">
        <v>364</v>
      </c>
      <c r="E62" s="186"/>
      <c r="F62" s="201">
        <v>3.5</v>
      </c>
      <c r="G62" s="200">
        <v>-0.68175228641716679</v>
      </c>
    </row>
    <row r="63" spans="1:56" x14ac:dyDescent="0.2">
      <c r="A63" s="67" t="s">
        <v>799</v>
      </c>
      <c r="B63" s="67" t="s">
        <v>385</v>
      </c>
      <c r="C63" s="181" t="s">
        <v>386</v>
      </c>
      <c r="D63" s="181" t="s">
        <v>387</v>
      </c>
      <c r="E63" s="186"/>
      <c r="F63" s="201">
        <v>3.6</v>
      </c>
      <c r="G63" s="200">
        <v>-0.56842506611158283</v>
      </c>
    </row>
    <row r="64" spans="1:56" x14ac:dyDescent="0.2">
      <c r="A64" s="67" t="s">
        <v>799</v>
      </c>
      <c r="B64" s="67" t="s">
        <v>328</v>
      </c>
      <c r="C64" s="181" t="s">
        <v>329</v>
      </c>
      <c r="D64" s="181" t="s">
        <v>17</v>
      </c>
      <c r="E64" s="186"/>
      <c r="F64" s="201">
        <v>2.8</v>
      </c>
      <c r="G64" s="200">
        <v>-0.42282669785708205</v>
      </c>
    </row>
    <row r="65" spans="1:7" x14ac:dyDescent="0.2">
      <c r="A65" s="67" t="s">
        <v>799</v>
      </c>
      <c r="B65" s="67" t="s">
        <v>369</v>
      </c>
      <c r="C65" s="181" t="s">
        <v>370</v>
      </c>
      <c r="D65" s="181" t="s">
        <v>371</v>
      </c>
      <c r="E65" s="186"/>
      <c r="F65" s="201">
        <v>3.4</v>
      </c>
      <c r="G65" s="200">
        <v>-0.49024247366848162</v>
      </c>
    </row>
    <row r="66" spans="1:7" x14ac:dyDescent="0.2">
      <c r="A66" s="67" t="s">
        <v>757</v>
      </c>
      <c r="B66" s="67" t="s">
        <v>761</v>
      </c>
      <c r="C66" s="181" t="s">
        <v>762</v>
      </c>
      <c r="D66" s="181" t="s">
        <v>8</v>
      </c>
      <c r="E66" s="186"/>
      <c r="F66" s="201">
        <v>3</v>
      </c>
      <c r="G66" s="200">
        <v>-1.276344774814457</v>
      </c>
    </row>
    <row r="67" spans="1:7" x14ac:dyDescent="0.2">
      <c r="A67" s="67" t="s">
        <v>799</v>
      </c>
      <c r="B67" s="67" t="s">
        <v>259</v>
      </c>
      <c r="C67" s="181" t="s">
        <v>260</v>
      </c>
      <c r="D67" s="181" t="s">
        <v>261</v>
      </c>
      <c r="E67" s="186"/>
      <c r="F67" s="201">
        <v>5.3</v>
      </c>
      <c r="G67" s="200">
        <v>-0.79689962093157796</v>
      </c>
    </row>
    <row r="68" spans="1:7" x14ac:dyDescent="0.2">
      <c r="A68" s="67" t="s">
        <v>799</v>
      </c>
      <c r="B68" s="67" t="s">
        <v>313</v>
      </c>
      <c r="C68" s="181" t="s">
        <v>314</v>
      </c>
      <c r="D68" s="181" t="s">
        <v>312</v>
      </c>
      <c r="E68" s="186" t="s">
        <v>0</v>
      </c>
      <c r="F68" s="201">
        <v>5.2</v>
      </c>
      <c r="G68" s="200">
        <v>-1.8441143525340209E-2</v>
      </c>
    </row>
    <row r="69" spans="1:7" x14ac:dyDescent="0.2">
      <c r="A69" s="67" t="s">
        <v>799</v>
      </c>
      <c r="B69" s="67" t="s">
        <v>238</v>
      </c>
      <c r="C69" s="181" t="s">
        <v>239</v>
      </c>
      <c r="D69" s="181" t="s">
        <v>240</v>
      </c>
      <c r="E69" s="186"/>
      <c r="F69" s="201">
        <v>3.4</v>
      </c>
      <c r="G69" s="200">
        <v>-0.55533395223878346</v>
      </c>
    </row>
    <row r="70" spans="1:7" x14ac:dyDescent="0.2">
      <c r="A70" s="67" t="s">
        <v>799</v>
      </c>
      <c r="B70" s="67" t="s">
        <v>307</v>
      </c>
      <c r="C70" s="181" t="s">
        <v>308</v>
      </c>
      <c r="D70" s="181" t="s">
        <v>309</v>
      </c>
      <c r="E70" s="186" t="s">
        <v>303</v>
      </c>
      <c r="F70" s="201">
        <v>6.5</v>
      </c>
      <c r="G70" s="200">
        <v>-1.2849072436494708</v>
      </c>
    </row>
    <row r="71" spans="1:7" x14ac:dyDescent="0.2">
      <c r="A71" s="67" t="s">
        <v>799</v>
      </c>
      <c r="B71" s="67" t="s">
        <v>336</v>
      </c>
      <c r="C71" s="181" t="s">
        <v>324</v>
      </c>
      <c r="D71" s="181" t="s">
        <v>337</v>
      </c>
      <c r="E71" s="186"/>
      <c r="F71" s="201">
        <v>5.9</v>
      </c>
      <c r="G71" s="200">
        <v>-1.1050743531014815</v>
      </c>
    </row>
    <row r="72" spans="1:7" x14ac:dyDescent="0.2">
      <c r="A72" s="67" t="s">
        <v>799</v>
      </c>
      <c r="B72" s="67" t="s">
        <v>346</v>
      </c>
      <c r="C72" s="181" t="s">
        <v>766</v>
      </c>
      <c r="D72" s="181" t="s">
        <v>25</v>
      </c>
      <c r="E72" s="186"/>
      <c r="F72" s="201">
        <v>4.3</v>
      </c>
      <c r="G72" s="200">
        <v>-1.3512987371001941</v>
      </c>
    </row>
    <row r="73" spans="1:7" x14ac:dyDescent="0.2">
      <c r="A73" s="67" t="s">
        <v>799</v>
      </c>
      <c r="B73" s="67" t="s">
        <v>390</v>
      </c>
      <c r="C73" s="181" t="s">
        <v>391</v>
      </c>
      <c r="D73" s="181" t="s">
        <v>389</v>
      </c>
      <c r="E73" s="186" t="s">
        <v>303</v>
      </c>
      <c r="F73" s="201">
        <v>6</v>
      </c>
      <c r="G73" s="200">
        <v>-0.30513164782766466</v>
      </c>
    </row>
    <row r="74" spans="1:7" x14ac:dyDescent="0.2">
      <c r="A74" s="67" t="s">
        <v>799</v>
      </c>
      <c r="B74" s="67" t="s">
        <v>383</v>
      </c>
      <c r="C74" s="181" t="s">
        <v>384</v>
      </c>
      <c r="D74" s="181" t="s">
        <v>44</v>
      </c>
      <c r="E74" s="186" t="s">
        <v>303</v>
      </c>
      <c r="F74" s="201">
        <v>6.5</v>
      </c>
      <c r="G74" s="200">
        <v>-1.2383483196986784</v>
      </c>
    </row>
    <row r="75" spans="1:7" x14ac:dyDescent="0.2">
      <c r="A75" s="67" t="s">
        <v>799</v>
      </c>
      <c r="B75" s="67" t="s">
        <v>359</v>
      </c>
      <c r="C75" s="181" t="s">
        <v>360</v>
      </c>
      <c r="D75" s="181" t="s">
        <v>361</v>
      </c>
      <c r="E75" s="186"/>
      <c r="F75" s="201">
        <v>3.5</v>
      </c>
      <c r="G75" s="200">
        <v>-0.85207998463809709</v>
      </c>
    </row>
    <row r="76" spans="1:7" x14ac:dyDescent="0.2">
      <c r="A76" s="67" t="s">
        <v>799</v>
      </c>
      <c r="B76" s="67" t="s">
        <v>348</v>
      </c>
      <c r="C76" s="181" t="s">
        <v>16</v>
      </c>
      <c r="D76" s="181" t="s">
        <v>25</v>
      </c>
      <c r="E76" s="186"/>
      <c r="F76" s="201">
        <v>3.8</v>
      </c>
      <c r="G76" s="200">
        <v>0.22583811334100146</v>
      </c>
    </row>
    <row r="77" spans="1:7" x14ac:dyDescent="0.2">
      <c r="A77" s="67" t="s">
        <v>799</v>
      </c>
      <c r="B77" s="67" t="s">
        <v>378</v>
      </c>
      <c r="C77" s="181" t="s">
        <v>76</v>
      </c>
      <c r="D77" s="181" t="s">
        <v>41</v>
      </c>
      <c r="E77" s="186"/>
      <c r="F77" s="201">
        <v>6.4</v>
      </c>
      <c r="G77" s="200">
        <v>-1.901959610264722</v>
      </c>
    </row>
    <row r="78" spans="1:7" x14ac:dyDescent="0.2">
      <c r="A78" s="67" t="s">
        <v>799</v>
      </c>
      <c r="B78" s="67" t="s">
        <v>372</v>
      </c>
      <c r="C78" s="181" t="s">
        <v>373</v>
      </c>
      <c r="D78" s="181" t="s">
        <v>374</v>
      </c>
      <c r="E78" s="186"/>
      <c r="F78" s="201">
        <v>4.9000000000000004</v>
      </c>
      <c r="G78" s="200">
        <v>-1.2875019465742854</v>
      </c>
    </row>
    <row r="79" spans="1:7" x14ac:dyDescent="0.2">
      <c r="A79" s="67" t="s">
        <v>799</v>
      </c>
      <c r="B79" s="67" t="s">
        <v>354</v>
      </c>
      <c r="C79" s="181" t="s">
        <v>355</v>
      </c>
      <c r="D79" s="181" t="s">
        <v>353</v>
      </c>
      <c r="E79" s="186"/>
      <c r="F79" s="201">
        <v>7.3</v>
      </c>
      <c r="G79" s="200">
        <v>0.39278625037165771</v>
      </c>
    </row>
    <row r="80" spans="1:7" x14ac:dyDescent="0.2">
      <c r="A80" s="67" t="s">
        <v>799</v>
      </c>
      <c r="B80" s="67" t="s">
        <v>252</v>
      </c>
      <c r="C80" s="181" t="s">
        <v>253</v>
      </c>
      <c r="D80" s="181" t="s">
        <v>254</v>
      </c>
      <c r="E80" s="186"/>
      <c r="F80" s="201">
        <v>6.5</v>
      </c>
      <c r="G80" s="200">
        <v>-1.071730613755185</v>
      </c>
    </row>
    <row r="81" spans="1:56" x14ac:dyDescent="0.2">
      <c r="A81" s="67" t="s">
        <v>799</v>
      </c>
      <c r="B81" s="67" t="s">
        <v>321</v>
      </c>
      <c r="C81" s="181" t="s">
        <v>322</v>
      </c>
      <c r="D81" s="181" t="s">
        <v>166</v>
      </c>
      <c r="E81" s="186" t="s">
        <v>303</v>
      </c>
      <c r="F81" s="201">
        <v>5.8</v>
      </c>
      <c r="G81" s="200">
        <v>1.0878242025236888</v>
      </c>
    </row>
    <row r="82" spans="1:56" x14ac:dyDescent="0.2">
      <c r="A82" s="67" t="s">
        <v>799</v>
      </c>
      <c r="B82" s="67" t="s">
        <v>315</v>
      </c>
      <c r="C82" s="181" t="s">
        <v>316</v>
      </c>
      <c r="D82" s="181" t="s">
        <v>317</v>
      </c>
      <c r="E82" s="186"/>
      <c r="F82" s="201">
        <v>6.9</v>
      </c>
      <c r="G82" s="200">
        <v>-1.2250197133086811</v>
      </c>
    </row>
    <row r="83" spans="1:56" x14ac:dyDescent="0.2">
      <c r="A83" s="67" t="s">
        <v>160</v>
      </c>
      <c r="B83" s="67" t="s">
        <v>164</v>
      </c>
      <c r="C83" s="181" t="s">
        <v>165</v>
      </c>
      <c r="D83" s="181" t="s">
        <v>166</v>
      </c>
      <c r="E83" s="186"/>
      <c r="F83" s="201">
        <v>3</v>
      </c>
      <c r="G83" s="200">
        <v>-0.51928799560760153</v>
      </c>
    </row>
    <row r="84" spans="1:56" x14ac:dyDescent="0.2">
      <c r="A84" s="67" t="s">
        <v>799</v>
      </c>
      <c r="B84" s="67" t="s">
        <v>279</v>
      </c>
      <c r="C84" s="181" t="s">
        <v>280</v>
      </c>
      <c r="D84" s="181" t="s">
        <v>281</v>
      </c>
      <c r="E84" s="186"/>
      <c r="F84" s="201">
        <v>3.9</v>
      </c>
      <c r="G84" s="200">
        <v>-0.93359237768462444</v>
      </c>
    </row>
    <row r="85" spans="1:56" x14ac:dyDescent="0.2">
      <c r="A85" s="67" t="s">
        <v>799</v>
      </c>
      <c r="B85" s="67" t="s">
        <v>395</v>
      </c>
      <c r="C85" s="181" t="s">
        <v>396</v>
      </c>
      <c r="D85" s="181" t="s">
        <v>50</v>
      </c>
      <c r="E85" s="186"/>
      <c r="F85" s="201">
        <v>3.7</v>
      </c>
      <c r="G85" s="200">
        <v>-0.11460211258884767</v>
      </c>
    </row>
    <row r="86" spans="1:56" x14ac:dyDescent="0.2">
      <c r="A86" s="67" t="s">
        <v>799</v>
      </c>
      <c r="B86" s="67" t="s">
        <v>349</v>
      </c>
      <c r="C86" s="181" t="s">
        <v>29</v>
      </c>
      <c r="D86" s="181" t="s">
        <v>25</v>
      </c>
      <c r="E86" s="186"/>
      <c r="F86" s="201">
        <v>4.3</v>
      </c>
      <c r="G86" s="200">
        <v>0.26064647520708828</v>
      </c>
    </row>
    <row r="87" spans="1:56" x14ac:dyDescent="0.2">
      <c r="A87" s="67" t="s">
        <v>799</v>
      </c>
      <c r="B87" s="67" t="s">
        <v>304</v>
      </c>
      <c r="C87" s="181" t="s">
        <v>305</v>
      </c>
      <c r="D87" s="181" t="s">
        <v>306</v>
      </c>
      <c r="E87" s="186" t="s">
        <v>303</v>
      </c>
      <c r="F87" s="201">
        <v>5.7</v>
      </c>
      <c r="G87" s="200">
        <v>8.0534472328356088E-2</v>
      </c>
    </row>
    <row r="88" spans="1:56" x14ac:dyDescent="0.2">
      <c r="A88" s="67" t="s">
        <v>799</v>
      </c>
      <c r="B88" s="67" t="s">
        <v>350</v>
      </c>
      <c r="C88" s="181" t="s">
        <v>351</v>
      </c>
      <c r="D88" s="181" t="s">
        <v>25</v>
      </c>
      <c r="E88" s="186"/>
      <c r="F88" s="201">
        <v>4</v>
      </c>
      <c r="G88" s="200">
        <v>1.721543316968166E-4</v>
      </c>
    </row>
    <row r="89" spans="1:56" x14ac:dyDescent="0.2">
      <c r="A89" s="67" t="s">
        <v>799</v>
      </c>
      <c r="B89" s="67" t="s">
        <v>243</v>
      </c>
      <c r="C89" s="181" t="s">
        <v>244</v>
      </c>
      <c r="D89" s="181" t="s">
        <v>245</v>
      </c>
      <c r="E89" s="186"/>
      <c r="F89" s="201">
        <v>5.7</v>
      </c>
      <c r="G89" s="200">
        <v>0.74794624258411435</v>
      </c>
    </row>
    <row r="90" spans="1:56" s="25" customFormat="1" x14ac:dyDescent="0.2">
      <c r="A90" s="67" t="s">
        <v>799</v>
      </c>
      <c r="B90" s="67" t="s">
        <v>366</v>
      </c>
      <c r="C90" s="181" t="s">
        <v>367</v>
      </c>
      <c r="D90" s="181" t="s">
        <v>368</v>
      </c>
      <c r="E90" s="186"/>
      <c r="F90" s="201">
        <v>4.8</v>
      </c>
      <c r="G90" s="200">
        <v>-0.78457519451480717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</row>
    <row r="91" spans="1:56" x14ac:dyDescent="0.2">
      <c r="A91" s="67" t="s">
        <v>799</v>
      </c>
      <c r="B91" s="67" t="s">
        <v>330</v>
      </c>
      <c r="C91" s="181" t="s">
        <v>331</v>
      </c>
      <c r="D91" s="181" t="s">
        <v>332</v>
      </c>
      <c r="E91" s="186"/>
      <c r="F91" s="201">
        <v>4.7</v>
      </c>
      <c r="G91" s="200">
        <v>-1.154886488823152</v>
      </c>
    </row>
    <row r="92" spans="1:56" x14ac:dyDescent="0.2">
      <c r="A92" s="67" t="s">
        <v>5</v>
      </c>
      <c r="B92" s="67" t="s">
        <v>48</v>
      </c>
      <c r="C92" s="181" t="s">
        <v>49</v>
      </c>
      <c r="D92" s="181" t="s">
        <v>50</v>
      </c>
      <c r="E92" s="186"/>
      <c r="F92" s="201">
        <v>12.8</v>
      </c>
      <c r="G92" s="200">
        <v>1.2096955698045075</v>
      </c>
    </row>
    <row r="93" spans="1:56" x14ac:dyDescent="0.2">
      <c r="A93" s="67" t="s">
        <v>5</v>
      </c>
      <c r="B93" s="67" t="s">
        <v>12</v>
      </c>
      <c r="C93" s="181" t="s">
        <v>13</v>
      </c>
      <c r="D93" s="181" t="s">
        <v>14</v>
      </c>
      <c r="E93" s="186"/>
      <c r="F93" s="201">
        <v>8.3000000000000007</v>
      </c>
      <c r="G93" s="200">
        <v>2.06848015105657</v>
      </c>
    </row>
    <row r="94" spans="1:56" x14ac:dyDescent="0.2">
      <c r="A94" s="67" t="s">
        <v>5</v>
      </c>
      <c r="B94" s="67" t="s">
        <v>21</v>
      </c>
      <c r="C94" s="181" t="s">
        <v>22</v>
      </c>
      <c r="D94" s="181" t="s">
        <v>20</v>
      </c>
      <c r="E94" s="186"/>
      <c r="F94" s="201">
        <v>6.5</v>
      </c>
      <c r="G94" s="200">
        <v>1.0561110884182279</v>
      </c>
    </row>
    <row r="95" spans="1:56" x14ac:dyDescent="0.2">
      <c r="A95" s="67" t="s">
        <v>799</v>
      </c>
      <c r="B95" s="67" t="s">
        <v>323</v>
      </c>
      <c r="C95" s="181" t="s">
        <v>324</v>
      </c>
      <c r="D95" s="181" t="s">
        <v>325</v>
      </c>
      <c r="E95" s="186"/>
      <c r="F95" s="201">
        <v>5.3</v>
      </c>
      <c r="G95" s="200">
        <v>-0.66329034037338275</v>
      </c>
    </row>
    <row r="96" spans="1:56" x14ac:dyDescent="0.2">
      <c r="A96" s="67" t="s">
        <v>799</v>
      </c>
      <c r="B96" s="67" t="s">
        <v>397</v>
      </c>
      <c r="C96" s="181" t="s">
        <v>398</v>
      </c>
      <c r="D96" s="181" t="s">
        <v>399</v>
      </c>
      <c r="E96" s="186"/>
      <c r="F96" s="201">
        <v>8.3000000000000007</v>
      </c>
      <c r="G96" s="200">
        <v>-1.5626072374531077</v>
      </c>
    </row>
    <row r="97" spans="1:56" x14ac:dyDescent="0.2">
      <c r="A97" s="67" t="s">
        <v>799</v>
      </c>
      <c r="B97" s="67" t="s">
        <v>296</v>
      </c>
      <c r="C97" s="181" t="s">
        <v>297</v>
      </c>
      <c r="D97" s="181" t="s">
        <v>298</v>
      </c>
      <c r="E97" s="186"/>
      <c r="F97" s="201">
        <v>6</v>
      </c>
      <c r="G97" s="200">
        <v>-1.2609924310254943</v>
      </c>
    </row>
    <row r="98" spans="1:56" ht="15" customHeight="1" x14ac:dyDescent="0.2">
      <c r="A98" s="67" t="s">
        <v>5</v>
      </c>
      <c r="B98" s="67" t="s">
        <v>51</v>
      </c>
      <c r="C98" s="181" t="s">
        <v>52</v>
      </c>
      <c r="D98" s="181" t="s">
        <v>53</v>
      </c>
      <c r="E98" s="186"/>
      <c r="F98" s="201">
        <v>10.9</v>
      </c>
      <c r="G98" s="200">
        <v>1.5715270284938772</v>
      </c>
    </row>
    <row r="99" spans="1:56" s="52" customFormat="1" x14ac:dyDescent="0.2">
      <c r="A99" s="67" t="s">
        <v>160</v>
      </c>
      <c r="B99" s="67" t="s">
        <v>185</v>
      </c>
      <c r="C99" s="181" t="s">
        <v>186</v>
      </c>
      <c r="D99" s="181" t="s">
        <v>187</v>
      </c>
      <c r="E99" s="186"/>
      <c r="F99" s="201">
        <v>7.1</v>
      </c>
      <c r="G99" s="200">
        <v>0.48016129314362832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  <row r="100" spans="1:56" x14ac:dyDescent="0.2">
      <c r="A100" s="67" t="s">
        <v>160</v>
      </c>
      <c r="B100" s="67" t="s">
        <v>188</v>
      </c>
      <c r="C100" s="181" t="s">
        <v>189</v>
      </c>
      <c r="D100" s="181" t="s">
        <v>187</v>
      </c>
      <c r="E100" s="186"/>
      <c r="F100" s="201">
        <v>2.5</v>
      </c>
      <c r="G100" s="200">
        <v>0</v>
      </c>
    </row>
    <row r="101" spans="1:56" x14ac:dyDescent="0.2">
      <c r="A101" s="67" t="s">
        <v>799</v>
      </c>
      <c r="B101" s="67" t="s">
        <v>411</v>
      </c>
      <c r="C101" s="181" t="s">
        <v>200</v>
      </c>
      <c r="D101" s="181" t="s">
        <v>412</v>
      </c>
      <c r="E101" s="186"/>
      <c r="F101" s="201">
        <v>2.5</v>
      </c>
      <c r="G101" s="200">
        <v>-0.20315935866255552</v>
      </c>
    </row>
    <row r="102" spans="1:56" x14ac:dyDescent="0.2">
      <c r="A102" s="67" t="s">
        <v>799</v>
      </c>
      <c r="B102" s="67" t="s">
        <v>413</v>
      </c>
      <c r="C102" s="181" t="s">
        <v>414</v>
      </c>
      <c r="D102" s="181" t="s">
        <v>415</v>
      </c>
      <c r="E102" s="186"/>
      <c r="F102" s="201">
        <v>3.8</v>
      </c>
      <c r="G102" s="200">
        <v>1.2119492747475231</v>
      </c>
    </row>
    <row r="103" spans="1:56" x14ac:dyDescent="0.2">
      <c r="A103" s="67" t="s">
        <v>5</v>
      </c>
      <c r="B103" s="67" t="s">
        <v>54</v>
      </c>
      <c r="C103" s="181" t="s">
        <v>55</v>
      </c>
      <c r="D103" s="181" t="s">
        <v>56</v>
      </c>
      <c r="E103" s="186"/>
      <c r="F103" s="201">
        <v>9.8000000000000007</v>
      </c>
      <c r="G103" s="200">
        <v>1.8879139733427479</v>
      </c>
    </row>
    <row r="104" spans="1:56" x14ac:dyDescent="0.2">
      <c r="A104" s="67" t="s">
        <v>799</v>
      </c>
      <c r="B104" s="67" t="s">
        <v>418</v>
      </c>
      <c r="C104" s="181" t="s">
        <v>419</v>
      </c>
      <c r="D104" s="181" t="s">
        <v>420</v>
      </c>
      <c r="E104" s="186"/>
      <c r="F104" s="201">
        <v>2.5</v>
      </c>
      <c r="G104" s="200">
        <v>0</v>
      </c>
    </row>
    <row r="105" spans="1:56" x14ac:dyDescent="0.2">
      <c r="A105" s="67" t="s">
        <v>799</v>
      </c>
      <c r="B105" s="67" t="s">
        <v>421</v>
      </c>
      <c r="C105" s="181" t="s">
        <v>422</v>
      </c>
      <c r="D105" s="181" t="s">
        <v>423</v>
      </c>
      <c r="E105" s="186"/>
      <c r="F105" s="201">
        <v>5.6</v>
      </c>
      <c r="G105" s="200">
        <v>-0.52865864613698577</v>
      </c>
    </row>
    <row r="106" spans="1:56" x14ac:dyDescent="0.2">
      <c r="A106" s="67" t="s">
        <v>799</v>
      </c>
      <c r="B106" s="67" t="s">
        <v>424</v>
      </c>
      <c r="C106" s="181" t="s">
        <v>288</v>
      </c>
      <c r="D106" s="181" t="s">
        <v>425</v>
      </c>
      <c r="E106" s="186"/>
      <c r="F106" s="201">
        <v>3.6</v>
      </c>
      <c r="G106" s="200">
        <v>5.806996070139947E-2</v>
      </c>
    </row>
    <row r="107" spans="1:56" x14ac:dyDescent="0.2">
      <c r="A107" s="67" t="s">
        <v>799</v>
      </c>
      <c r="B107" s="67" t="s">
        <v>426</v>
      </c>
      <c r="C107" s="181" t="s">
        <v>427</v>
      </c>
      <c r="D107" s="181" t="s">
        <v>428</v>
      </c>
      <c r="E107" s="186"/>
      <c r="F107" s="201">
        <v>2.5</v>
      </c>
      <c r="G107" s="200">
        <v>0</v>
      </c>
    </row>
    <row r="108" spans="1:56" x14ac:dyDescent="0.2">
      <c r="A108" s="67" t="s">
        <v>799</v>
      </c>
      <c r="B108" s="67" t="s">
        <v>429</v>
      </c>
      <c r="C108" s="181" t="s">
        <v>430</v>
      </c>
      <c r="D108" s="181" t="s">
        <v>431</v>
      </c>
      <c r="E108" s="186"/>
      <c r="F108" s="201">
        <v>6</v>
      </c>
      <c r="G108" s="200">
        <v>-0.1207923938176938</v>
      </c>
    </row>
    <row r="109" spans="1:56" x14ac:dyDescent="0.2">
      <c r="A109" s="67" t="s">
        <v>799</v>
      </c>
      <c r="B109" s="67" t="s">
        <v>432</v>
      </c>
      <c r="C109" s="181" t="s">
        <v>433</v>
      </c>
      <c r="D109" s="181" t="s">
        <v>434</v>
      </c>
      <c r="E109" s="186"/>
      <c r="F109" s="201">
        <v>3.5</v>
      </c>
      <c r="G109" s="200">
        <v>-0.23353802926716938</v>
      </c>
    </row>
    <row r="110" spans="1:56" x14ac:dyDescent="0.2">
      <c r="A110" s="67" t="s">
        <v>799</v>
      </c>
      <c r="B110" s="67" t="s">
        <v>435</v>
      </c>
      <c r="C110" s="181" t="s">
        <v>76</v>
      </c>
      <c r="D110" s="181" t="s">
        <v>436</v>
      </c>
      <c r="E110" s="186"/>
      <c r="F110" s="201">
        <v>3.8</v>
      </c>
      <c r="G110" s="200">
        <v>-0.21935518484321115</v>
      </c>
    </row>
    <row r="111" spans="1:56" x14ac:dyDescent="0.2">
      <c r="A111" s="67" t="s">
        <v>799</v>
      </c>
      <c r="B111" s="67" t="s">
        <v>440</v>
      </c>
      <c r="C111" s="181" t="s">
        <v>441</v>
      </c>
      <c r="D111" s="181" t="s">
        <v>59</v>
      </c>
      <c r="E111" s="186" t="s">
        <v>303</v>
      </c>
      <c r="F111" s="201">
        <v>5.8</v>
      </c>
      <c r="G111" s="200">
        <v>-0.26889585596510912</v>
      </c>
    </row>
    <row r="112" spans="1:56" x14ac:dyDescent="0.2">
      <c r="A112" s="67" t="s">
        <v>799</v>
      </c>
      <c r="B112" s="67" t="s">
        <v>445</v>
      </c>
      <c r="C112" s="181" t="s">
        <v>446</v>
      </c>
      <c r="D112" s="181" t="s">
        <v>447</v>
      </c>
      <c r="E112" s="186"/>
      <c r="F112" s="201">
        <v>2.5</v>
      </c>
      <c r="G112" s="200">
        <v>-0.46106309269153645</v>
      </c>
    </row>
    <row r="113" spans="1:56" x14ac:dyDescent="0.2">
      <c r="A113" s="67" t="s">
        <v>799</v>
      </c>
      <c r="B113" s="67" t="s">
        <v>448</v>
      </c>
      <c r="C113" s="181" t="s">
        <v>449</v>
      </c>
      <c r="D113" s="181" t="s">
        <v>450</v>
      </c>
      <c r="E113" s="186"/>
      <c r="F113" s="201">
        <v>4.5</v>
      </c>
      <c r="G113" s="200">
        <v>-0.60843770183623569</v>
      </c>
    </row>
    <row r="114" spans="1:56" x14ac:dyDescent="0.2">
      <c r="A114" s="67" t="s">
        <v>799</v>
      </c>
      <c r="B114" s="67" t="s">
        <v>451</v>
      </c>
      <c r="C114" s="181" t="s">
        <v>452</v>
      </c>
      <c r="D114" s="181" t="s">
        <v>62</v>
      </c>
      <c r="E114" s="186"/>
      <c r="F114" s="201">
        <v>4.4000000000000004</v>
      </c>
      <c r="G114" s="200">
        <v>-0.27158044619463162</v>
      </c>
    </row>
    <row r="115" spans="1:56" x14ac:dyDescent="0.2">
      <c r="A115" s="67" t="s">
        <v>5</v>
      </c>
      <c r="B115" s="67" t="s">
        <v>60</v>
      </c>
      <c r="C115" s="181" t="s">
        <v>61</v>
      </c>
      <c r="D115" s="181" t="s">
        <v>62</v>
      </c>
      <c r="E115" s="186"/>
      <c r="F115" s="201">
        <v>21</v>
      </c>
      <c r="G115" s="200">
        <v>3.2851337241604952</v>
      </c>
    </row>
    <row r="116" spans="1:56" x14ac:dyDescent="0.2">
      <c r="A116" s="71" t="s">
        <v>160</v>
      </c>
      <c r="B116" s="71" t="s">
        <v>190</v>
      </c>
      <c r="C116" s="183" t="s">
        <v>846</v>
      </c>
      <c r="D116" s="183" t="s">
        <v>62</v>
      </c>
      <c r="E116" s="188"/>
      <c r="F116" s="201">
        <v>17.3</v>
      </c>
      <c r="G116" s="200">
        <v>0.65</v>
      </c>
    </row>
    <row r="117" spans="1:56" x14ac:dyDescent="0.2">
      <c r="A117" s="67" t="s">
        <v>5</v>
      </c>
      <c r="B117" s="67" t="s">
        <v>57</v>
      </c>
      <c r="C117" s="181" t="s">
        <v>58</v>
      </c>
      <c r="D117" s="181" t="s">
        <v>59</v>
      </c>
      <c r="E117" s="186"/>
      <c r="F117" s="201">
        <v>5.9</v>
      </c>
      <c r="G117" s="200">
        <v>0.95501569659671315</v>
      </c>
    </row>
    <row r="118" spans="1:56" x14ac:dyDescent="0.2">
      <c r="A118" s="67" t="s">
        <v>799</v>
      </c>
      <c r="B118" s="67" t="s">
        <v>406</v>
      </c>
      <c r="C118" s="181" t="s">
        <v>407</v>
      </c>
      <c r="D118" s="181" t="s">
        <v>187</v>
      </c>
      <c r="E118" s="186" t="s">
        <v>0</v>
      </c>
      <c r="F118" s="201">
        <v>5.4</v>
      </c>
      <c r="G118" s="200">
        <v>-0.73127706527106451</v>
      </c>
    </row>
    <row r="119" spans="1:56" x14ac:dyDescent="0.2">
      <c r="A119" s="67" t="s">
        <v>799</v>
      </c>
      <c r="B119" s="67" t="s">
        <v>408</v>
      </c>
      <c r="C119" s="181" t="s">
        <v>409</v>
      </c>
      <c r="D119" s="181" t="s">
        <v>187</v>
      </c>
      <c r="E119" s="186"/>
      <c r="F119" s="201">
        <v>3.2</v>
      </c>
      <c r="G119" s="200">
        <v>-0.40463720902411948</v>
      </c>
    </row>
    <row r="120" spans="1:56" x14ac:dyDescent="0.2">
      <c r="A120" s="67" t="s">
        <v>799</v>
      </c>
      <c r="B120" s="67" t="s">
        <v>453</v>
      </c>
      <c r="C120" s="181" t="s">
        <v>454</v>
      </c>
      <c r="D120" s="181" t="s">
        <v>62</v>
      </c>
      <c r="E120" s="186" t="s">
        <v>303</v>
      </c>
      <c r="F120" s="201">
        <v>2.9</v>
      </c>
      <c r="G120" s="200">
        <v>-0.51602168008482385</v>
      </c>
    </row>
    <row r="121" spans="1:56" x14ac:dyDescent="0.2">
      <c r="A121" s="67" t="s">
        <v>799</v>
      </c>
      <c r="B121" s="67" t="s">
        <v>442</v>
      </c>
      <c r="C121" s="181" t="s">
        <v>443</v>
      </c>
      <c r="D121" s="181" t="s">
        <v>444</v>
      </c>
      <c r="E121" s="186"/>
      <c r="F121" s="201">
        <v>5</v>
      </c>
      <c r="G121" s="200">
        <v>0.15208766835811094</v>
      </c>
    </row>
    <row r="122" spans="1:56" x14ac:dyDescent="0.2">
      <c r="A122" s="67" t="s">
        <v>799</v>
      </c>
      <c r="B122" s="67" t="s">
        <v>437</v>
      </c>
      <c r="C122" s="181" t="s">
        <v>438</v>
      </c>
      <c r="D122" s="181" t="s">
        <v>439</v>
      </c>
      <c r="E122" s="186"/>
      <c r="F122" s="201">
        <v>5.6</v>
      </c>
      <c r="G122" s="200">
        <v>-1.2463387254942395</v>
      </c>
    </row>
    <row r="123" spans="1:56" x14ac:dyDescent="0.2">
      <c r="A123" s="67" t="s">
        <v>799</v>
      </c>
      <c r="B123" s="67" t="s">
        <v>416</v>
      </c>
      <c r="C123" s="181" t="s">
        <v>417</v>
      </c>
      <c r="D123" s="181" t="s">
        <v>56</v>
      </c>
      <c r="E123" s="186"/>
      <c r="F123" s="201">
        <v>8.6</v>
      </c>
      <c r="G123" s="200">
        <v>-1.2589728879837772</v>
      </c>
    </row>
    <row r="124" spans="1:56" x14ac:dyDescent="0.2">
      <c r="A124" s="67" t="s">
        <v>799</v>
      </c>
      <c r="B124" s="67" t="s">
        <v>403</v>
      </c>
      <c r="C124" s="181" t="s">
        <v>404</v>
      </c>
      <c r="D124" s="181" t="s">
        <v>405</v>
      </c>
      <c r="E124" s="186"/>
      <c r="F124" s="201">
        <v>3.8</v>
      </c>
      <c r="G124" s="200">
        <v>0.40414657760817496</v>
      </c>
    </row>
    <row r="125" spans="1:56" x14ac:dyDescent="0.2">
      <c r="A125" s="67" t="s">
        <v>799</v>
      </c>
      <c r="B125" s="67" t="s">
        <v>400</v>
      </c>
      <c r="C125" s="181" t="s">
        <v>401</v>
      </c>
      <c r="D125" s="181" t="s">
        <v>402</v>
      </c>
      <c r="E125" s="186"/>
      <c r="F125" s="201">
        <v>3.7</v>
      </c>
      <c r="G125" s="200">
        <v>-0.73486570167788212</v>
      </c>
    </row>
    <row r="126" spans="1:56" x14ac:dyDescent="0.2">
      <c r="A126" s="67" t="s">
        <v>799</v>
      </c>
      <c r="B126" s="67" t="s">
        <v>410</v>
      </c>
      <c r="C126" s="181" t="s">
        <v>52</v>
      </c>
      <c r="D126" s="181" t="s">
        <v>187</v>
      </c>
      <c r="E126" s="186"/>
      <c r="F126" s="201">
        <v>4.9000000000000004</v>
      </c>
      <c r="G126" s="200">
        <v>0.83687195506012024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</row>
    <row r="127" spans="1:56" x14ac:dyDescent="0.2">
      <c r="A127" s="67" t="s">
        <v>799</v>
      </c>
      <c r="B127" s="67" t="s">
        <v>476</v>
      </c>
      <c r="C127" s="181" t="s">
        <v>477</v>
      </c>
      <c r="D127" s="181" t="s">
        <v>478</v>
      </c>
      <c r="E127" s="186"/>
      <c r="F127" s="201">
        <v>6.5</v>
      </c>
      <c r="G127" s="200">
        <v>-1.2086920186998578</v>
      </c>
    </row>
    <row r="128" spans="1:56" x14ac:dyDescent="0.2">
      <c r="A128" s="67" t="s">
        <v>799</v>
      </c>
      <c r="B128" s="67" t="s">
        <v>479</v>
      </c>
      <c r="C128" s="181" t="s">
        <v>480</v>
      </c>
      <c r="D128" s="181" t="s">
        <v>481</v>
      </c>
      <c r="E128" s="186"/>
      <c r="F128" s="201">
        <v>5.4</v>
      </c>
      <c r="G128" s="200">
        <v>-1.4550402990518059</v>
      </c>
    </row>
    <row r="129" spans="1:56" x14ac:dyDescent="0.2">
      <c r="A129" s="67" t="s">
        <v>799</v>
      </c>
      <c r="B129" s="67" t="s">
        <v>493</v>
      </c>
      <c r="C129" s="181" t="s">
        <v>153</v>
      </c>
      <c r="D129" s="181" t="s">
        <v>494</v>
      </c>
      <c r="E129" s="186"/>
      <c r="F129" s="201">
        <v>3.7</v>
      </c>
      <c r="G129" s="200">
        <v>-0.32108905734777338</v>
      </c>
    </row>
    <row r="130" spans="1:56" x14ac:dyDescent="0.2">
      <c r="A130" s="67" t="s">
        <v>5</v>
      </c>
      <c r="B130" s="67" t="s">
        <v>69</v>
      </c>
      <c r="C130" s="181" t="s">
        <v>70</v>
      </c>
      <c r="D130" s="181" t="s">
        <v>71</v>
      </c>
      <c r="E130" s="186"/>
      <c r="F130" s="201">
        <v>6.7</v>
      </c>
      <c r="G130" s="200">
        <v>1.7839287375010802</v>
      </c>
    </row>
    <row r="131" spans="1:56" x14ac:dyDescent="0.2">
      <c r="A131" s="67" t="s">
        <v>5</v>
      </c>
      <c r="B131" s="67" t="s">
        <v>72</v>
      </c>
      <c r="C131" s="181" t="s">
        <v>73</v>
      </c>
      <c r="D131" s="181" t="s">
        <v>74</v>
      </c>
      <c r="E131" s="186"/>
      <c r="F131" s="201">
        <v>11.3</v>
      </c>
      <c r="G131" s="200">
        <v>2.7114537380455523</v>
      </c>
    </row>
    <row r="132" spans="1:56" x14ac:dyDescent="0.2">
      <c r="A132" s="67" t="s">
        <v>799</v>
      </c>
      <c r="B132" s="67" t="s">
        <v>505</v>
      </c>
      <c r="C132" s="181" t="s">
        <v>324</v>
      </c>
      <c r="D132" s="181" t="s">
        <v>506</v>
      </c>
      <c r="E132" s="186"/>
      <c r="F132" s="201">
        <v>4</v>
      </c>
      <c r="G132" s="200">
        <v>-1.0095370532501775</v>
      </c>
    </row>
    <row r="133" spans="1:56" x14ac:dyDescent="0.2">
      <c r="A133" s="67" t="s">
        <v>5</v>
      </c>
      <c r="B133" s="67" t="s">
        <v>75</v>
      </c>
      <c r="C133" s="181" t="s">
        <v>76</v>
      </c>
      <c r="D133" s="181" t="s">
        <v>77</v>
      </c>
      <c r="E133" s="186"/>
      <c r="F133" s="201">
        <v>6.1</v>
      </c>
      <c r="G133" s="200">
        <v>2.213065078731042</v>
      </c>
    </row>
    <row r="134" spans="1:56" x14ac:dyDescent="0.2">
      <c r="A134" s="67" t="s">
        <v>5</v>
      </c>
      <c r="B134" s="67" t="s">
        <v>78</v>
      </c>
      <c r="C134" s="181" t="s">
        <v>79</v>
      </c>
      <c r="D134" s="181" t="s">
        <v>77</v>
      </c>
      <c r="E134" s="186"/>
      <c r="F134" s="201">
        <v>11.2</v>
      </c>
      <c r="G134" s="200">
        <v>5.9768126062224001</v>
      </c>
    </row>
    <row r="135" spans="1:56" x14ac:dyDescent="0.2">
      <c r="A135" s="67" t="s">
        <v>799</v>
      </c>
      <c r="B135" s="67" t="s">
        <v>533</v>
      </c>
      <c r="C135" s="181" t="s">
        <v>534</v>
      </c>
      <c r="D135" s="181" t="s">
        <v>535</v>
      </c>
      <c r="E135" s="186"/>
      <c r="F135" s="201">
        <v>2.9</v>
      </c>
      <c r="G135" s="200">
        <v>-0.25373423931077843</v>
      </c>
    </row>
    <row r="136" spans="1:56" x14ac:dyDescent="0.2">
      <c r="A136" s="71" t="s">
        <v>160</v>
      </c>
      <c r="B136" s="71" t="s">
        <v>199</v>
      </c>
      <c r="C136" s="183" t="s">
        <v>200</v>
      </c>
      <c r="D136" s="183" t="s">
        <v>82</v>
      </c>
      <c r="E136" s="188"/>
      <c r="F136" s="201">
        <v>7</v>
      </c>
      <c r="G136" s="200">
        <v>0.27904715304021011</v>
      </c>
    </row>
    <row r="137" spans="1:56" x14ac:dyDescent="0.2">
      <c r="A137" s="67" t="s">
        <v>5</v>
      </c>
      <c r="B137" s="67" t="s">
        <v>83</v>
      </c>
      <c r="C137" s="181" t="s">
        <v>84</v>
      </c>
      <c r="D137" s="181" t="s">
        <v>85</v>
      </c>
      <c r="E137" s="186"/>
      <c r="F137" s="201">
        <v>11.9</v>
      </c>
      <c r="G137" s="200">
        <v>2.3555610414531394</v>
      </c>
    </row>
    <row r="138" spans="1:56" x14ac:dyDescent="0.2">
      <c r="A138" s="67" t="s">
        <v>799</v>
      </c>
      <c r="B138" s="67" t="s">
        <v>572</v>
      </c>
      <c r="C138" s="181" t="s">
        <v>573</v>
      </c>
      <c r="D138" s="181" t="s">
        <v>85</v>
      </c>
      <c r="E138" s="186"/>
      <c r="F138" s="201">
        <v>4.2</v>
      </c>
      <c r="G138" s="200">
        <v>-0.26715216823226129</v>
      </c>
    </row>
    <row r="139" spans="1:56" x14ac:dyDescent="0.2">
      <c r="A139" s="67" t="s">
        <v>5</v>
      </c>
      <c r="B139" s="67" t="s">
        <v>86</v>
      </c>
      <c r="C139" s="181" t="s">
        <v>87</v>
      </c>
      <c r="D139" s="181" t="s">
        <v>85</v>
      </c>
      <c r="E139" s="186"/>
      <c r="F139" s="201">
        <v>14.5</v>
      </c>
      <c r="G139" s="200">
        <v>0.91929820042926025</v>
      </c>
    </row>
    <row r="140" spans="1:56" x14ac:dyDescent="0.2">
      <c r="A140" s="71" t="s">
        <v>5</v>
      </c>
      <c r="B140" s="71" t="s">
        <v>88</v>
      </c>
      <c r="C140" s="183" t="s">
        <v>89</v>
      </c>
      <c r="D140" s="183" t="s">
        <v>85</v>
      </c>
      <c r="E140" s="188"/>
      <c r="F140" s="201">
        <v>22</v>
      </c>
      <c r="G140" s="200">
        <v>7.1417603774628748</v>
      </c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</row>
    <row r="141" spans="1:56" x14ac:dyDescent="0.2">
      <c r="A141" s="67" t="s">
        <v>160</v>
      </c>
      <c r="B141" s="67" t="s">
        <v>207</v>
      </c>
      <c r="C141" s="181" t="s">
        <v>208</v>
      </c>
      <c r="D141" s="181" t="s">
        <v>85</v>
      </c>
      <c r="E141" s="186"/>
      <c r="F141" s="201">
        <v>5</v>
      </c>
      <c r="G141" s="200">
        <v>-0.57802738082929128</v>
      </c>
    </row>
    <row r="142" spans="1:56" x14ac:dyDescent="0.2">
      <c r="A142" s="67" t="s">
        <v>799</v>
      </c>
      <c r="B142" s="67" t="s">
        <v>574</v>
      </c>
      <c r="C142" s="181" t="s">
        <v>575</v>
      </c>
      <c r="D142" s="181" t="s">
        <v>85</v>
      </c>
      <c r="E142" s="186"/>
      <c r="F142" s="201">
        <v>4.9000000000000004</v>
      </c>
      <c r="G142" s="200">
        <v>-1.3383514314425806</v>
      </c>
    </row>
    <row r="143" spans="1:56" x14ac:dyDescent="0.2">
      <c r="A143" s="67" t="s">
        <v>799</v>
      </c>
      <c r="B143" s="67" t="s">
        <v>591</v>
      </c>
      <c r="C143" s="181" t="s">
        <v>592</v>
      </c>
      <c r="D143" s="181" t="s">
        <v>593</v>
      </c>
      <c r="E143" s="186"/>
      <c r="F143" s="201">
        <v>4.4000000000000004</v>
      </c>
      <c r="G143" s="200">
        <v>-1.1904897379982655</v>
      </c>
    </row>
    <row r="144" spans="1:56" x14ac:dyDescent="0.2">
      <c r="A144" s="68" t="s">
        <v>799</v>
      </c>
      <c r="B144" s="68" t="s">
        <v>599</v>
      </c>
      <c r="C144" s="182" t="s">
        <v>600</v>
      </c>
      <c r="D144" s="182" t="s">
        <v>601</v>
      </c>
      <c r="E144" s="187"/>
      <c r="F144" s="201">
        <v>2.9</v>
      </c>
      <c r="G144" s="200">
        <v>0.39999999999999991</v>
      </c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</row>
    <row r="145" spans="1:53" x14ac:dyDescent="0.2">
      <c r="A145" s="67" t="s">
        <v>160</v>
      </c>
      <c r="B145" s="67" t="s">
        <v>201</v>
      </c>
      <c r="C145" s="181" t="s">
        <v>202</v>
      </c>
      <c r="D145" s="181" t="s">
        <v>203</v>
      </c>
      <c r="E145" s="186"/>
      <c r="F145" s="201">
        <v>6</v>
      </c>
      <c r="G145" s="200">
        <v>-1.0026487781488376</v>
      </c>
    </row>
    <row r="146" spans="1:53" x14ac:dyDescent="0.2">
      <c r="A146" s="67" t="s">
        <v>5</v>
      </c>
      <c r="B146" s="67" t="s">
        <v>97</v>
      </c>
      <c r="C146" s="181" t="s">
        <v>98</v>
      </c>
      <c r="D146" s="181" t="s">
        <v>99</v>
      </c>
      <c r="E146" s="186"/>
      <c r="F146" s="201">
        <v>5.2</v>
      </c>
      <c r="G146" s="200">
        <v>2.7</v>
      </c>
    </row>
    <row r="147" spans="1:53" x14ac:dyDescent="0.2">
      <c r="A147" s="67" t="s">
        <v>5</v>
      </c>
      <c r="B147" s="67" t="s">
        <v>103</v>
      </c>
      <c r="C147" s="181" t="s">
        <v>104</v>
      </c>
      <c r="D147" s="181" t="s">
        <v>105</v>
      </c>
      <c r="E147" s="186"/>
      <c r="F147" s="201">
        <v>15.1</v>
      </c>
      <c r="G147" s="200">
        <v>3.3317698841342871</v>
      </c>
    </row>
    <row r="148" spans="1:53" x14ac:dyDescent="0.2">
      <c r="A148" s="67" t="s">
        <v>5</v>
      </c>
      <c r="B148" s="67" t="s">
        <v>106</v>
      </c>
      <c r="C148" s="181" t="s">
        <v>107</v>
      </c>
      <c r="D148" s="181" t="s">
        <v>105</v>
      </c>
      <c r="E148" s="186"/>
      <c r="F148" s="201">
        <v>13.3</v>
      </c>
      <c r="G148" s="200">
        <v>1.1183249634853105</v>
      </c>
    </row>
    <row r="149" spans="1:53" x14ac:dyDescent="0.2">
      <c r="A149" s="67" t="s">
        <v>799</v>
      </c>
      <c r="B149" s="67" t="s">
        <v>623</v>
      </c>
      <c r="C149" s="181" t="s">
        <v>624</v>
      </c>
      <c r="D149" s="181" t="s">
        <v>625</v>
      </c>
      <c r="E149" s="186"/>
      <c r="F149" s="201">
        <v>5.7</v>
      </c>
      <c r="G149" s="200">
        <v>-2.043440354539114</v>
      </c>
    </row>
    <row r="150" spans="1:53" x14ac:dyDescent="0.2">
      <c r="A150" s="67" t="s">
        <v>799</v>
      </c>
      <c r="B150" s="67" t="s">
        <v>626</v>
      </c>
      <c r="C150" s="181" t="s">
        <v>627</v>
      </c>
      <c r="D150" s="181" t="s">
        <v>628</v>
      </c>
      <c r="E150" s="186"/>
      <c r="F150" s="201">
        <v>4.9000000000000004</v>
      </c>
      <c r="G150" s="200">
        <v>-1.4064845557114847</v>
      </c>
    </row>
    <row r="151" spans="1:53" x14ac:dyDescent="0.2">
      <c r="A151" s="67" t="s">
        <v>5</v>
      </c>
      <c r="B151" s="67" t="s">
        <v>108</v>
      </c>
      <c r="C151" s="181" t="s">
        <v>109</v>
      </c>
      <c r="D151" s="181" t="s">
        <v>110</v>
      </c>
      <c r="E151" s="186"/>
      <c r="F151" s="201">
        <v>9.3000000000000007</v>
      </c>
      <c r="G151" s="200">
        <v>1.319110296107616</v>
      </c>
    </row>
    <row r="152" spans="1:53" x14ac:dyDescent="0.2">
      <c r="A152" s="67" t="s">
        <v>160</v>
      </c>
      <c r="B152" s="67" t="s">
        <v>213</v>
      </c>
      <c r="C152" s="181" t="s">
        <v>214</v>
      </c>
      <c r="D152" s="181" t="s">
        <v>110</v>
      </c>
      <c r="E152" s="186"/>
      <c r="F152" s="201">
        <v>5.0999999999999996</v>
      </c>
      <c r="G152" s="200">
        <v>-0.97181715359693399</v>
      </c>
    </row>
    <row r="153" spans="1:53" x14ac:dyDescent="0.2">
      <c r="A153" s="67" t="s">
        <v>799</v>
      </c>
      <c r="B153" s="67" t="s">
        <v>629</v>
      </c>
      <c r="C153" s="181" t="s">
        <v>630</v>
      </c>
      <c r="D153" s="181" t="s">
        <v>110</v>
      </c>
      <c r="E153" s="186"/>
      <c r="F153" s="201">
        <v>4.7</v>
      </c>
      <c r="G153" s="200">
        <v>-1.6404619220441301</v>
      </c>
    </row>
    <row r="154" spans="1:53" x14ac:dyDescent="0.2">
      <c r="A154" s="67" t="s">
        <v>5</v>
      </c>
      <c r="B154" s="67" t="s">
        <v>111</v>
      </c>
      <c r="C154" s="181" t="s">
        <v>112</v>
      </c>
      <c r="D154" s="181" t="s">
        <v>113</v>
      </c>
      <c r="E154" s="186"/>
      <c r="F154" s="201">
        <v>10.6</v>
      </c>
      <c r="G154" s="200">
        <v>1.9949103964051833</v>
      </c>
    </row>
    <row r="155" spans="1:53" x14ac:dyDescent="0.2">
      <c r="A155" s="67" t="s">
        <v>5</v>
      </c>
      <c r="B155" s="67" t="s">
        <v>114</v>
      </c>
      <c r="C155" s="181" t="s">
        <v>115</v>
      </c>
      <c r="D155" s="181" t="s">
        <v>113</v>
      </c>
      <c r="E155" s="186"/>
      <c r="F155" s="201">
        <v>10.9</v>
      </c>
      <c r="G155" s="200">
        <v>2.2298115701206189</v>
      </c>
    </row>
    <row r="156" spans="1:53" x14ac:dyDescent="0.2">
      <c r="A156" s="67" t="s">
        <v>160</v>
      </c>
      <c r="B156" s="67" t="s">
        <v>215</v>
      </c>
      <c r="C156" s="181" t="s">
        <v>216</v>
      </c>
      <c r="D156" s="181" t="s">
        <v>113</v>
      </c>
      <c r="E156" s="186"/>
      <c r="F156" s="201">
        <v>6.5</v>
      </c>
      <c r="G156" s="200">
        <v>-0.86518053892204172</v>
      </c>
    </row>
    <row r="157" spans="1:53" x14ac:dyDescent="0.2">
      <c r="A157" s="67" t="s">
        <v>799</v>
      </c>
      <c r="B157" s="67" t="s">
        <v>642</v>
      </c>
      <c r="C157" s="181" t="s">
        <v>643</v>
      </c>
      <c r="D157" s="181" t="s">
        <v>644</v>
      </c>
      <c r="E157" s="186" t="s">
        <v>303</v>
      </c>
      <c r="F157" s="201">
        <v>5.8</v>
      </c>
      <c r="G157" s="200">
        <v>-1.1418536837298845</v>
      </c>
    </row>
    <row r="158" spans="1:53" x14ac:dyDescent="0.2">
      <c r="A158" s="67" t="s">
        <v>5</v>
      </c>
      <c r="B158" s="67" t="s">
        <v>122</v>
      </c>
      <c r="C158" s="181" t="s">
        <v>123</v>
      </c>
      <c r="D158" s="181" t="s">
        <v>124</v>
      </c>
      <c r="E158" s="186"/>
      <c r="F158" s="201">
        <v>7.1</v>
      </c>
      <c r="G158" s="200">
        <v>1.4143593613881213</v>
      </c>
    </row>
    <row r="159" spans="1:53" x14ac:dyDescent="0.2">
      <c r="A159" s="67" t="s">
        <v>5</v>
      </c>
      <c r="B159" s="67" t="s">
        <v>125</v>
      </c>
      <c r="C159" s="181" t="s">
        <v>126</v>
      </c>
      <c r="D159" s="181" t="s">
        <v>124</v>
      </c>
      <c r="E159" s="186"/>
      <c r="F159" s="201">
        <v>9</v>
      </c>
      <c r="G159" s="200">
        <v>0.57520914759945363</v>
      </c>
    </row>
    <row r="160" spans="1:53" s="18" customFormat="1" ht="15.75" thickBot="1" x14ac:dyDescent="0.25">
      <c r="A160" s="67" t="s">
        <v>5</v>
      </c>
      <c r="B160" s="67" t="s">
        <v>127</v>
      </c>
      <c r="C160" s="181" t="s">
        <v>128</v>
      </c>
      <c r="D160" s="181" t="s">
        <v>124</v>
      </c>
      <c r="E160" s="186"/>
      <c r="F160" s="201">
        <v>13.2</v>
      </c>
      <c r="G160" s="200">
        <v>2.3209657465347586</v>
      </c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6" x14ac:dyDescent="0.2">
      <c r="A161" s="67" t="s">
        <v>799</v>
      </c>
      <c r="B161" s="67" t="s">
        <v>666</v>
      </c>
      <c r="C161" s="181" t="s">
        <v>569</v>
      </c>
      <c r="D161" s="181" t="s">
        <v>667</v>
      </c>
      <c r="E161" s="186"/>
      <c r="F161" s="201">
        <v>7.6</v>
      </c>
      <c r="G161" s="200">
        <v>-1.1834391481298354</v>
      </c>
    </row>
    <row r="162" spans="1:56" x14ac:dyDescent="0.2">
      <c r="A162" s="67" t="s">
        <v>160</v>
      </c>
      <c r="B162" s="67" t="s">
        <v>209</v>
      </c>
      <c r="C162" s="181" t="s">
        <v>210</v>
      </c>
      <c r="D162" s="181" t="s">
        <v>85</v>
      </c>
      <c r="E162" s="186"/>
      <c r="F162" s="201">
        <v>8</v>
      </c>
      <c r="G162" s="200">
        <v>1.5750616869593426</v>
      </c>
    </row>
    <row r="163" spans="1:56" x14ac:dyDescent="0.2">
      <c r="A163" s="67" t="s">
        <v>799</v>
      </c>
      <c r="B163" s="67" t="s">
        <v>576</v>
      </c>
      <c r="C163" s="181" t="s">
        <v>577</v>
      </c>
      <c r="D163" s="181" t="s">
        <v>85</v>
      </c>
      <c r="E163" s="186" t="s">
        <v>0</v>
      </c>
      <c r="F163" s="201">
        <v>7.4</v>
      </c>
      <c r="G163" s="200">
        <v>-0.26638447378035846</v>
      </c>
    </row>
    <row r="164" spans="1:56" x14ac:dyDescent="0.2">
      <c r="A164" s="67" t="s">
        <v>799</v>
      </c>
      <c r="B164" s="67" t="s">
        <v>550</v>
      </c>
      <c r="C164" s="181" t="s">
        <v>551</v>
      </c>
      <c r="D164" s="181" t="s">
        <v>552</v>
      </c>
      <c r="E164" s="186"/>
      <c r="F164" s="201">
        <v>5.3</v>
      </c>
      <c r="G164" s="200">
        <v>-0.34498042842558974</v>
      </c>
    </row>
    <row r="165" spans="1:56" x14ac:dyDescent="0.2">
      <c r="A165" s="67" t="s">
        <v>799</v>
      </c>
      <c r="B165" s="67" t="s">
        <v>619</v>
      </c>
      <c r="C165" s="181" t="s">
        <v>620</v>
      </c>
      <c r="D165" s="181" t="s">
        <v>105</v>
      </c>
      <c r="E165" s="186"/>
      <c r="F165" s="201">
        <v>3.8</v>
      </c>
      <c r="G165" s="200">
        <v>-0.56805441817365399</v>
      </c>
    </row>
    <row r="166" spans="1:56" x14ac:dyDescent="0.2">
      <c r="A166" s="67" t="s">
        <v>160</v>
      </c>
      <c r="B166" s="67" t="s">
        <v>211</v>
      </c>
      <c r="C166" s="181" t="s">
        <v>767</v>
      </c>
      <c r="D166" s="181" t="s">
        <v>212</v>
      </c>
      <c r="E166" s="186"/>
      <c r="F166" s="201">
        <v>7.9</v>
      </c>
      <c r="G166" s="200">
        <v>0.51829846910533561</v>
      </c>
    </row>
    <row r="167" spans="1:56" x14ac:dyDescent="0.2">
      <c r="A167" s="67" t="s">
        <v>5</v>
      </c>
      <c r="B167" s="67" t="s">
        <v>100</v>
      </c>
      <c r="C167" s="181" t="s">
        <v>101</v>
      </c>
      <c r="D167" s="181" t="s">
        <v>102</v>
      </c>
      <c r="E167" s="186"/>
      <c r="F167" s="201">
        <v>11.6</v>
      </c>
      <c r="G167" s="200">
        <v>1.0681453098162912</v>
      </c>
    </row>
    <row r="168" spans="1:56" s="52" customFormat="1" x14ac:dyDescent="0.2">
      <c r="A168" s="67" t="s">
        <v>799</v>
      </c>
      <c r="B168" s="67" t="s">
        <v>544</v>
      </c>
      <c r="C168" s="181" t="s">
        <v>545</v>
      </c>
      <c r="D168" s="181" t="s">
        <v>546</v>
      </c>
      <c r="E168" s="186"/>
      <c r="F168" s="201">
        <v>7</v>
      </c>
      <c r="G168" s="200">
        <v>-1.1584474929745827</v>
      </c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</row>
    <row r="169" spans="1:56" x14ac:dyDescent="0.2">
      <c r="A169" s="67" t="s">
        <v>799</v>
      </c>
      <c r="B169" s="67" t="s">
        <v>509</v>
      </c>
      <c r="C169" s="181" t="s">
        <v>508</v>
      </c>
      <c r="D169" s="181" t="s">
        <v>510</v>
      </c>
      <c r="E169" s="186"/>
      <c r="F169" s="201">
        <v>5</v>
      </c>
      <c r="G169" s="200">
        <v>-1.2041486656084528</v>
      </c>
    </row>
    <row r="170" spans="1:56" x14ac:dyDescent="0.2">
      <c r="A170" s="67" t="s">
        <v>799</v>
      </c>
      <c r="B170" s="67" t="s">
        <v>652</v>
      </c>
      <c r="C170" s="181" t="s">
        <v>76</v>
      </c>
      <c r="D170" s="181" t="s">
        <v>653</v>
      </c>
      <c r="E170" s="186" t="s">
        <v>303</v>
      </c>
      <c r="F170" s="201">
        <v>5.9</v>
      </c>
      <c r="G170" s="200">
        <v>0.85755910634820331</v>
      </c>
    </row>
    <row r="171" spans="1:56" x14ac:dyDescent="0.2">
      <c r="A171" s="67" t="s">
        <v>799</v>
      </c>
      <c r="B171" s="67" t="s">
        <v>520</v>
      </c>
      <c r="C171" s="181" t="s">
        <v>521</v>
      </c>
      <c r="D171" s="181" t="s">
        <v>82</v>
      </c>
      <c r="E171" s="186" t="s">
        <v>303</v>
      </c>
      <c r="F171" s="201">
        <v>5.8</v>
      </c>
      <c r="G171" s="200">
        <v>-1.3354960739356665</v>
      </c>
    </row>
    <row r="172" spans="1:56" x14ac:dyDescent="0.2">
      <c r="A172" s="67" t="s">
        <v>799</v>
      </c>
      <c r="B172" s="67" t="s">
        <v>485</v>
      </c>
      <c r="C172" s="181" t="s">
        <v>486</v>
      </c>
      <c r="D172" s="181" t="s">
        <v>487</v>
      </c>
      <c r="E172" s="186"/>
      <c r="F172" s="201">
        <v>3.7</v>
      </c>
      <c r="G172" s="200">
        <v>8.8790057757672791E-3</v>
      </c>
    </row>
    <row r="173" spans="1:56" x14ac:dyDescent="0.2">
      <c r="A173" s="67" t="s">
        <v>799</v>
      </c>
      <c r="B173" s="67" t="s">
        <v>559</v>
      </c>
      <c r="C173" s="181" t="s">
        <v>560</v>
      </c>
      <c r="D173" s="181" t="s">
        <v>561</v>
      </c>
      <c r="E173" s="186"/>
      <c r="F173" s="201">
        <v>3.3</v>
      </c>
      <c r="G173" s="200">
        <v>-0.57688821771333343</v>
      </c>
    </row>
    <row r="174" spans="1:56" x14ac:dyDescent="0.2">
      <c r="A174" s="67" t="s">
        <v>799</v>
      </c>
      <c r="B174" s="67" t="s">
        <v>482</v>
      </c>
      <c r="C174" s="181" t="s">
        <v>483</v>
      </c>
      <c r="D174" s="181" t="s">
        <v>484</v>
      </c>
      <c r="E174" s="186"/>
      <c r="F174" s="201">
        <v>3.5</v>
      </c>
      <c r="G174" s="200">
        <v>-0.45163626908565435</v>
      </c>
    </row>
    <row r="175" spans="1:56" x14ac:dyDescent="0.2">
      <c r="A175" s="67" t="s">
        <v>799</v>
      </c>
      <c r="B175" s="67" t="s">
        <v>514</v>
      </c>
      <c r="C175" s="181" t="s">
        <v>515</v>
      </c>
      <c r="D175" s="181" t="s">
        <v>516</v>
      </c>
      <c r="E175" s="186"/>
      <c r="F175" s="201">
        <v>4.7</v>
      </c>
      <c r="G175" s="200">
        <v>-1.3949483341228639</v>
      </c>
    </row>
    <row r="176" spans="1:56" ht="15" customHeight="1" x14ac:dyDescent="0.2">
      <c r="A176" s="67" t="s">
        <v>799</v>
      </c>
      <c r="B176" s="67" t="s">
        <v>611</v>
      </c>
      <c r="C176" s="181" t="s">
        <v>612</v>
      </c>
      <c r="D176" s="181" t="s">
        <v>613</v>
      </c>
      <c r="E176" s="186"/>
      <c r="F176" s="201">
        <v>5.3</v>
      </c>
      <c r="G176" s="200">
        <v>-0.26920557766870168</v>
      </c>
    </row>
    <row r="177" spans="1:49" x14ac:dyDescent="0.2">
      <c r="A177" s="67" t="s">
        <v>799</v>
      </c>
      <c r="B177" s="67" t="s">
        <v>464</v>
      </c>
      <c r="C177" s="181" t="s">
        <v>465</v>
      </c>
      <c r="D177" s="181" t="s">
        <v>466</v>
      </c>
      <c r="E177" s="186"/>
      <c r="F177" s="201">
        <v>4.7</v>
      </c>
      <c r="G177" s="200">
        <v>-0.39197486816220817</v>
      </c>
    </row>
    <row r="178" spans="1:49" x14ac:dyDescent="0.2">
      <c r="A178" s="67" t="s">
        <v>799</v>
      </c>
      <c r="B178" s="67" t="s">
        <v>602</v>
      </c>
      <c r="C178" s="181" t="s">
        <v>603</v>
      </c>
      <c r="D178" s="181" t="s">
        <v>604</v>
      </c>
      <c r="E178" s="186" t="s">
        <v>303</v>
      </c>
      <c r="F178" s="201">
        <v>4.9000000000000004</v>
      </c>
      <c r="G178" s="200">
        <v>-0.54967843508420877</v>
      </c>
    </row>
    <row r="179" spans="1:49" x14ac:dyDescent="0.2">
      <c r="A179" s="67" t="s">
        <v>799</v>
      </c>
      <c r="B179" s="67" t="s">
        <v>659</v>
      </c>
      <c r="C179" s="181" t="s">
        <v>660</v>
      </c>
      <c r="D179" s="181" t="s">
        <v>661</v>
      </c>
      <c r="E179" s="186"/>
      <c r="F179" s="201">
        <v>5.3</v>
      </c>
      <c r="G179" s="200">
        <v>-1.2370365196529649</v>
      </c>
    </row>
    <row r="180" spans="1:49" x14ac:dyDescent="0.2">
      <c r="A180" s="67" t="s">
        <v>799</v>
      </c>
      <c r="B180" s="67" t="s">
        <v>553</v>
      </c>
      <c r="C180" s="181" t="s">
        <v>554</v>
      </c>
      <c r="D180" s="181" t="s">
        <v>555</v>
      </c>
      <c r="E180" s="186"/>
      <c r="F180" s="201">
        <v>3.2</v>
      </c>
      <c r="G180" s="200">
        <v>-1.0574723254764731</v>
      </c>
    </row>
    <row r="181" spans="1:49" x14ac:dyDescent="0.2">
      <c r="A181" s="67" t="s">
        <v>799</v>
      </c>
      <c r="B181" s="67" t="s">
        <v>633</v>
      </c>
      <c r="C181" s="181" t="s">
        <v>634</v>
      </c>
      <c r="D181" s="181" t="s">
        <v>113</v>
      </c>
      <c r="E181" s="186"/>
      <c r="F181" s="201">
        <v>3.7</v>
      </c>
      <c r="G181" s="200">
        <v>-0.7130478732483434</v>
      </c>
    </row>
    <row r="182" spans="1:49" s="18" customFormat="1" ht="15.75" thickBot="1" x14ac:dyDescent="0.25">
      <c r="A182" s="67" t="s">
        <v>5</v>
      </c>
      <c r="B182" s="67" t="s">
        <v>66</v>
      </c>
      <c r="C182" s="181" t="s">
        <v>67</v>
      </c>
      <c r="D182" s="181" t="s">
        <v>68</v>
      </c>
      <c r="E182" s="186"/>
      <c r="F182" s="201">
        <v>10.4</v>
      </c>
      <c r="G182" s="200">
        <v>2.9558627960890691</v>
      </c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</row>
    <row r="183" spans="1:49" x14ac:dyDescent="0.2">
      <c r="A183" s="67" t="s">
        <v>799</v>
      </c>
      <c r="B183" s="67" t="s">
        <v>502</v>
      </c>
      <c r="C183" s="181" t="s">
        <v>503</v>
      </c>
      <c r="D183" s="181" t="s">
        <v>504</v>
      </c>
      <c r="E183" s="186" t="s">
        <v>303</v>
      </c>
      <c r="F183" s="201">
        <v>6</v>
      </c>
      <c r="G183" s="200">
        <v>-0.27791821008539497</v>
      </c>
    </row>
    <row r="184" spans="1:49" x14ac:dyDescent="0.2">
      <c r="A184" s="67" t="s">
        <v>799</v>
      </c>
      <c r="B184" s="67" t="s">
        <v>539</v>
      </c>
      <c r="C184" s="181" t="s">
        <v>540</v>
      </c>
      <c r="D184" s="181" t="s">
        <v>541</v>
      </c>
      <c r="E184" s="186"/>
      <c r="F184" s="201">
        <v>7.4</v>
      </c>
      <c r="G184" s="200">
        <v>-0.45436557749601381</v>
      </c>
    </row>
    <row r="185" spans="1:49" x14ac:dyDescent="0.2">
      <c r="A185" s="67" t="s">
        <v>799</v>
      </c>
      <c r="B185" s="67" t="s">
        <v>639</v>
      </c>
      <c r="C185" s="181" t="s">
        <v>640</v>
      </c>
      <c r="D185" s="181" t="s">
        <v>641</v>
      </c>
      <c r="E185" s="186"/>
      <c r="F185" s="201">
        <v>6.7</v>
      </c>
      <c r="G185" s="200">
        <v>-0.11074507673956369</v>
      </c>
    </row>
    <row r="186" spans="1:49" x14ac:dyDescent="0.2">
      <c r="A186" s="67" t="s">
        <v>5</v>
      </c>
      <c r="B186" s="67" t="s">
        <v>129</v>
      </c>
      <c r="C186" s="181" t="s">
        <v>130</v>
      </c>
      <c r="D186" s="181" t="s">
        <v>124</v>
      </c>
      <c r="E186" s="186"/>
      <c r="F186" s="201">
        <v>12.9</v>
      </c>
      <c r="G186" s="200">
        <v>0.45663066035549704</v>
      </c>
    </row>
    <row r="187" spans="1:49" x14ac:dyDescent="0.2">
      <c r="A187" s="67" t="s">
        <v>160</v>
      </c>
      <c r="B187" s="67" t="s">
        <v>197</v>
      </c>
      <c r="C187" s="181" t="s">
        <v>198</v>
      </c>
      <c r="D187" s="181" t="s">
        <v>74</v>
      </c>
      <c r="E187" s="186"/>
      <c r="F187" s="201">
        <v>5.5</v>
      </c>
      <c r="G187" s="200">
        <v>2.3361095114802723</v>
      </c>
    </row>
    <row r="188" spans="1:49" x14ac:dyDescent="0.2">
      <c r="A188" s="67" t="s">
        <v>799</v>
      </c>
      <c r="B188" s="67" t="s">
        <v>568</v>
      </c>
      <c r="C188" s="181" t="s">
        <v>569</v>
      </c>
      <c r="D188" s="181" t="s">
        <v>206</v>
      </c>
      <c r="E188" s="186"/>
      <c r="F188" s="201">
        <v>5.2</v>
      </c>
      <c r="G188" s="200">
        <v>-1.8265896325105864</v>
      </c>
    </row>
    <row r="189" spans="1:49" x14ac:dyDescent="0.2">
      <c r="A189" s="67" t="s">
        <v>799</v>
      </c>
      <c r="B189" s="67" t="s">
        <v>578</v>
      </c>
      <c r="C189" s="181" t="s">
        <v>579</v>
      </c>
      <c r="D189" s="181" t="s">
        <v>85</v>
      </c>
      <c r="E189" s="186"/>
      <c r="F189" s="201">
        <v>4.3</v>
      </c>
      <c r="G189" s="200">
        <v>-0.45275785490374254</v>
      </c>
    </row>
    <row r="190" spans="1:49" x14ac:dyDescent="0.2">
      <c r="A190" s="67" t="s">
        <v>799</v>
      </c>
      <c r="B190" s="67" t="s">
        <v>562</v>
      </c>
      <c r="C190" s="181" t="s">
        <v>563</v>
      </c>
      <c r="D190" s="181" t="s">
        <v>564</v>
      </c>
      <c r="E190" s="186"/>
      <c r="F190" s="201">
        <v>8.6</v>
      </c>
      <c r="G190" s="200">
        <v>-1.7631770869014236</v>
      </c>
    </row>
    <row r="191" spans="1:49" x14ac:dyDescent="0.2">
      <c r="A191" s="67" t="s">
        <v>799</v>
      </c>
      <c r="B191" s="67" t="s">
        <v>580</v>
      </c>
      <c r="C191" s="181" t="s">
        <v>581</v>
      </c>
      <c r="D191" s="181" t="s">
        <v>85</v>
      </c>
      <c r="E191" s="186"/>
      <c r="F191" s="201">
        <v>7.7</v>
      </c>
      <c r="G191" s="200">
        <v>0.55824630785103757</v>
      </c>
    </row>
    <row r="192" spans="1:49" x14ac:dyDescent="0.2">
      <c r="A192" s="67" t="s">
        <v>799</v>
      </c>
      <c r="B192" s="67" t="s">
        <v>582</v>
      </c>
      <c r="C192" s="181" t="s">
        <v>548</v>
      </c>
      <c r="D192" s="181" t="s">
        <v>85</v>
      </c>
      <c r="E192" s="186" t="s">
        <v>303</v>
      </c>
      <c r="F192" s="201">
        <v>3.9</v>
      </c>
      <c r="G192" s="200">
        <v>0.26707068893731112</v>
      </c>
    </row>
    <row r="193" spans="1:7" x14ac:dyDescent="0.2">
      <c r="A193" s="67" t="s">
        <v>799</v>
      </c>
      <c r="B193" s="67" t="s">
        <v>458</v>
      </c>
      <c r="C193" s="181" t="s">
        <v>459</v>
      </c>
      <c r="D193" s="181" t="s">
        <v>460</v>
      </c>
      <c r="E193" s="186"/>
      <c r="F193" s="201">
        <v>3</v>
      </c>
      <c r="G193" s="200">
        <v>-0.77991550747072802</v>
      </c>
    </row>
    <row r="194" spans="1:7" x14ac:dyDescent="0.2">
      <c r="A194" s="67" t="s">
        <v>799</v>
      </c>
      <c r="B194" s="67" t="s">
        <v>467</v>
      </c>
      <c r="C194" s="181" t="s">
        <v>186</v>
      </c>
      <c r="D194" s="181" t="s">
        <v>468</v>
      </c>
      <c r="E194" s="186"/>
      <c r="F194" s="201">
        <v>3.7</v>
      </c>
      <c r="G194" s="200">
        <v>-0.89403410328771127</v>
      </c>
    </row>
    <row r="195" spans="1:7" x14ac:dyDescent="0.2">
      <c r="A195" s="67" t="s">
        <v>799</v>
      </c>
      <c r="B195" s="67" t="s">
        <v>536</v>
      </c>
      <c r="C195" s="181" t="s">
        <v>331</v>
      </c>
      <c r="D195" s="181" t="s">
        <v>203</v>
      </c>
      <c r="E195" s="186"/>
      <c r="F195" s="201">
        <v>4.0999999999999996</v>
      </c>
      <c r="G195" s="200">
        <v>0.3607472052623355</v>
      </c>
    </row>
    <row r="196" spans="1:7" x14ac:dyDescent="0.2">
      <c r="A196" s="67" t="s">
        <v>799</v>
      </c>
      <c r="B196" s="67" t="s">
        <v>528</v>
      </c>
      <c r="C196" s="181" t="s">
        <v>363</v>
      </c>
      <c r="D196" s="181" t="s">
        <v>529</v>
      </c>
      <c r="E196" s="186"/>
      <c r="F196" s="201">
        <v>4.4000000000000004</v>
      </c>
      <c r="G196" s="200">
        <v>-0.83862828508091969</v>
      </c>
    </row>
    <row r="197" spans="1:7" x14ac:dyDescent="0.2">
      <c r="A197" s="67" t="s">
        <v>799</v>
      </c>
      <c r="B197" s="67" t="s">
        <v>645</v>
      </c>
      <c r="C197" s="181" t="s">
        <v>646</v>
      </c>
      <c r="D197" s="181" t="s">
        <v>121</v>
      </c>
      <c r="E197" s="186"/>
      <c r="F197" s="201">
        <v>4.2</v>
      </c>
      <c r="G197" s="200">
        <v>-1.0035810614915892</v>
      </c>
    </row>
    <row r="198" spans="1:7" x14ac:dyDescent="0.2">
      <c r="A198" s="67" t="s">
        <v>799</v>
      </c>
      <c r="B198" s="67" t="s">
        <v>507</v>
      </c>
      <c r="C198" s="181" t="s">
        <v>508</v>
      </c>
      <c r="D198" s="181" t="s">
        <v>506</v>
      </c>
      <c r="E198" s="186"/>
      <c r="F198" s="201">
        <v>3.9</v>
      </c>
      <c r="G198" s="200">
        <v>-1.1420217985106551</v>
      </c>
    </row>
    <row r="199" spans="1:7" x14ac:dyDescent="0.2">
      <c r="A199" s="67" t="s">
        <v>799</v>
      </c>
      <c r="B199" s="67" t="s">
        <v>517</v>
      </c>
      <c r="C199" s="181" t="s">
        <v>518</v>
      </c>
      <c r="D199" s="181" t="s">
        <v>77</v>
      </c>
      <c r="E199" s="186" t="s">
        <v>0</v>
      </c>
      <c r="F199" s="201">
        <v>11.2</v>
      </c>
      <c r="G199" s="200">
        <v>-0.14648059443489103</v>
      </c>
    </row>
    <row r="200" spans="1:7" x14ac:dyDescent="0.2">
      <c r="A200" s="67" t="s">
        <v>799</v>
      </c>
      <c r="B200" s="67" t="s">
        <v>608</v>
      </c>
      <c r="C200" s="181" t="s">
        <v>609</v>
      </c>
      <c r="D200" s="181" t="s">
        <v>610</v>
      </c>
      <c r="E200" s="186" t="s">
        <v>303</v>
      </c>
      <c r="F200" s="201">
        <v>5.3</v>
      </c>
      <c r="G200" s="200">
        <v>-0.48963229658651208</v>
      </c>
    </row>
    <row r="201" spans="1:7" x14ac:dyDescent="0.2">
      <c r="A201" s="67" t="s">
        <v>799</v>
      </c>
      <c r="B201" s="67" t="s">
        <v>635</v>
      </c>
      <c r="C201" s="181" t="s">
        <v>636</v>
      </c>
      <c r="D201" s="181" t="s">
        <v>113</v>
      </c>
      <c r="E201" s="186"/>
      <c r="F201" s="201">
        <v>4.7</v>
      </c>
      <c r="G201" s="200">
        <v>-1.4437658916847864</v>
      </c>
    </row>
    <row r="202" spans="1:7" x14ac:dyDescent="0.2">
      <c r="A202" s="67" t="s">
        <v>799</v>
      </c>
      <c r="B202" s="67" t="s">
        <v>594</v>
      </c>
      <c r="C202" s="181" t="s">
        <v>595</v>
      </c>
      <c r="D202" s="181" t="s">
        <v>596</v>
      </c>
      <c r="E202" s="186"/>
      <c r="F202" s="201">
        <v>3.1</v>
      </c>
      <c r="G202" s="200">
        <v>-0.51469796164041748</v>
      </c>
    </row>
    <row r="203" spans="1:7" x14ac:dyDescent="0.2">
      <c r="A203" s="67" t="s">
        <v>799</v>
      </c>
      <c r="B203" s="67" t="s">
        <v>511</v>
      </c>
      <c r="C203" s="181" t="s">
        <v>512</v>
      </c>
      <c r="D203" s="181" t="s">
        <v>513</v>
      </c>
      <c r="E203" s="186"/>
      <c r="F203" s="201">
        <v>3.4</v>
      </c>
      <c r="G203" s="200">
        <v>-0.39707266460336443</v>
      </c>
    </row>
    <row r="204" spans="1:7" x14ac:dyDescent="0.2">
      <c r="A204" s="67" t="s">
        <v>799</v>
      </c>
      <c r="B204" s="67" t="s">
        <v>583</v>
      </c>
      <c r="C204" s="181" t="s">
        <v>563</v>
      </c>
      <c r="D204" s="181" t="s">
        <v>85</v>
      </c>
      <c r="E204" s="186"/>
      <c r="F204" s="201">
        <v>4.0999999999999996</v>
      </c>
      <c r="G204" s="200">
        <v>-1.0678745056746042</v>
      </c>
    </row>
    <row r="205" spans="1:7" x14ac:dyDescent="0.2">
      <c r="A205" s="67" t="s">
        <v>799</v>
      </c>
      <c r="B205" s="67" t="s">
        <v>584</v>
      </c>
      <c r="C205" s="181" t="s">
        <v>585</v>
      </c>
      <c r="D205" s="181" t="s">
        <v>85</v>
      </c>
      <c r="E205" s="186"/>
      <c r="F205" s="201">
        <v>4.4000000000000004</v>
      </c>
      <c r="G205" s="200">
        <v>-1.5773220275964004</v>
      </c>
    </row>
    <row r="206" spans="1:7" x14ac:dyDescent="0.2">
      <c r="A206" s="67" t="s">
        <v>799</v>
      </c>
      <c r="B206" s="67" t="s">
        <v>586</v>
      </c>
      <c r="C206" s="181" t="s">
        <v>587</v>
      </c>
      <c r="D206" s="181" t="s">
        <v>85</v>
      </c>
      <c r="E206" s="186"/>
      <c r="F206" s="201">
        <v>5.2</v>
      </c>
      <c r="G206" s="200">
        <v>1.6050350269072005</v>
      </c>
    </row>
    <row r="207" spans="1:7" x14ac:dyDescent="0.2">
      <c r="A207" s="67" t="s">
        <v>799</v>
      </c>
      <c r="B207" s="67" t="s">
        <v>657</v>
      </c>
      <c r="C207" s="181" t="s">
        <v>483</v>
      </c>
      <c r="D207" s="181" t="s">
        <v>658</v>
      </c>
      <c r="E207" s="186"/>
      <c r="F207" s="201">
        <v>3.6</v>
      </c>
      <c r="G207" s="200">
        <v>-0.42184427487726639</v>
      </c>
    </row>
    <row r="208" spans="1:7" x14ac:dyDescent="0.2">
      <c r="A208" s="67" t="s">
        <v>799</v>
      </c>
      <c r="B208" s="67" t="s">
        <v>647</v>
      </c>
      <c r="C208" s="181" t="s">
        <v>648</v>
      </c>
      <c r="D208" s="181" t="s">
        <v>124</v>
      </c>
      <c r="E208" s="186"/>
      <c r="F208" s="201">
        <v>4.8</v>
      </c>
      <c r="G208" s="200">
        <v>-2.0360568343695675</v>
      </c>
    </row>
    <row r="209" spans="1:56" x14ac:dyDescent="0.2">
      <c r="A209" s="67" t="s">
        <v>799</v>
      </c>
      <c r="B209" s="67" t="s">
        <v>497</v>
      </c>
      <c r="C209" s="181" t="s">
        <v>498</v>
      </c>
      <c r="D209" s="181" t="s">
        <v>499</v>
      </c>
      <c r="E209" s="186"/>
      <c r="F209" s="201">
        <v>3.6</v>
      </c>
      <c r="G209" s="200">
        <v>-1.1999863878127344</v>
      </c>
    </row>
    <row r="210" spans="1:56" x14ac:dyDescent="0.2">
      <c r="A210" s="67" t="s">
        <v>799</v>
      </c>
      <c r="B210" s="67" t="s">
        <v>530</v>
      </c>
      <c r="C210" s="181" t="s">
        <v>531</v>
      </c>
      <c r="D210" s="181" t="s">
        <v>532</v>
      </c>
      <c r="E210" s="186"/>
      <c r="F210" s="201">
        <v>3.7</v>
      </c>
      <c r="G210" s="200">
        <v>-1.3864117733151016</v>
      </c>
    </row>
    <row r="211" spans="1:56" x14ac:dyDescent="0.2">
      <c r="A211" s="67" t="s">
        <v>799</v>
      </c>
      <c r="B211" s="67" t="s">
        <v>556</v>
      </c>
      <c r="C211" s="181" t="s">
        <v>557</v>
      </c>
      <c r="D211" s="181" t="s">
        <v>558</v>
      </c>
      <c r="E211" s="186"/>
      <c r="F211" s="201">
        <v>3.3</v>
      </c>
      <c r="G211" s="200">
        <v>-0.70649135031431509</v>
      </c>
    </row>
    <row r="212" spans="1:56" x14ac:dyDescent="0.2">
      <c r="A212" s="67" t="s">
        <v>799</v>
      </c>
      <c r="B212" s="67" t="s">
        <v>522</v>
      </c>
      <c r="C212" s="181" t="s">
        <v>523</v>
      </c>
      <c r="D212" s="181" t="s">
        <v>524</v>
      </c>
      <c r="E212" s="186"/>
      <c r="F212" s="201">
        <v>5</v>
      </c>
      <c r="G212" s="200">
        <v>-0.60506586982076183</v>
      </c>
    </row>
    <row r="213" spans="1:56" x14ac:dyDescent="0.2">
      <c r="A213" s="67" t="s">
        <v>799</v>
      </c>
      <c r="B213" s="67" t="s">
        <v>597</v>
      </c>
      <c r="C213" s="181" t="s">
        <v>598</v>
      </c>
      <c r="D213" s="181" t="s">
        <v>596</v>
      </c>
      <c r="E213" s="186"/>
      <c r="F213" s="201">
        <v>3.3</v>
      </c>
      <c r="G213" s="200">
        <v>-0.8000741388293422</v>
      </c>
    </row>
    <row r="214" spans="1:56" x14ac:dyDescent="0.2">
      <c r="A214" s="67" t="s">
        <v>799</v>
      </c>
      <c r="B214" s="67" t="s">
        <v>537</v>
      </c>
      <c r="C214" s="181" t="s">
        <v>538</v>
      </c>
      <c r="D214" s="181" t="s">
        <v>203</v>
      </c>
      <c r="E214" s="186"/>
      <c r="F214" s="201">
        <v>6.6</v>
      </c>
      <c r="G214" s="200">
        <v>-1.8641932910918175</v>
      </c>
    </row>
    <row r="215" spans="1:56" x14ac:dyDescent="0.2">
      <c r="A215" s="67" t="s">
        <v>799</v>
      </c>
      <c r="B215" s="67" t="s">
        <v>547</v>
      </c>
      <c r="C215" s="181" t="s">
        <v>548</v>
      </c>
      <c r="D215" s="181" t="s">
        <v>549</v>
      </c>
      <c r="E215" s="186" t="s">
        <v>303</v>
      </c>
      <c r="F215" s="201">
        <v>3.7</v>
      </c>
      <c r="G215" s="200">
        <v>0.16247930004095501</v>
      </c>
    </row>
    <row r="216" spans="1:56" x14ac:dyDescent="0.2">
      <c r="A216" s="67" t="s">
        <v>799</v>
      </c>
      <c r="B216" s="67" t="s">
        <v>621</v>
      </c>
      <c r="C216" s="181" t="s">
        <v>622</v>
      </c>
      <c r="D216" s="181" t="s">
        <v>105</v>
      </c>
      <c r="E216" s="186"/>
      <c r="F216" s="201">
        <v>5.5</v>
      </c>
      <c r="G216" s="200">
        <v>-2.331599657739603</v>
      </c>
    </row>
    <row r="217" spans="1:56" x14ac:dyDescent="0.2">
      <c r="A217" s="67" t="s">
        <v>799</v>
      </c>
      <c r="B217" s="67" t="s">
        <v>488</v>
      </c>
      <c r="C217" s="181" t="s">
        <v>489</v>
      </c>
      <c r="D217" s="181" t="s">
        <v>490</v>
      </c>
      <c r="E217" s="186"/>
      <c r="F217" s="201">
        <v>4.7</v>
      </c>
      <c r="G217" s="200">
        <v>-0.18041465025968151</v>
      </c>
    </row>
    <row r="218" spans="1:56" x14ac:dyDescent="0.2">
      <c r="A218" s="67" t="s">
        <v>799</v>
      </c>
      <c r="B218" s="67" t="s">
        <v>542</v>
      </c>
      <c r="C218" s="181" t="s">
        <v>87</v>
      </c>
      <c r="D218" s="181" t="s">
        <v>543</v>
      </c>
      <c r="E218" s="186" t="s">
        <v>0</v>
      </c>
      <c r="F218" s="201">
        <v>4</v>
      </c>
      <c r="G218" s="200">
        <v>-1.6109802800325008</v>
      </c>
    </row>
    <row r="219" spans="1:56" x14ac:dyDescent="0.2">
      <c r="A219" s="67" t="s">
        <v>799</v>
      </c>
      <c r="B219" s="67" t="s">
        <v>605</v>
      </c>
      <c r="C219" s="181" t="s">
        <v>347</v>
      </c>
      <c r="D219" s="181" t="s">
        <v>606</v>
      </c>
      <c r="E219" s="186" t="s">
        <v>303</v>
      </c>
      <c r="F219" s="201">
        <v>4</v>
      </c>
      <c r="G219" s="200">
        <v>1.5</v>
      </c>
    </row>
    <row r="220" spans="1:56" x14ac:dyDescent="0.2">
      <c r="A220" s="67" t="s">
        <v>799</v>
      </c>
      <c r="B220" s="67" t="s">
        <v>614</v>
      </c>
      <c r="C220" s="181" t="s">
        <v>615</v>
      </c>
      <c r="D220" s="181" t="s">
        <v>616</v>
      </c>
      <c r="E220" s="186"/>
      <c r="F220" s="201">
        <v>5.5</v>
      </c>
      <c r="G220" s="200">
        <v>-1.270282452986816</v>
      </c>
    </row>
    <row r="221" spans="1:56" x14ac:dyDescent="0.2">
      <c r="A221" s="67" t="s">
        <v>799</v>
      </c>
      <c r="B221" s="67" t="s">
        <v>662</v>
      </c>
      <c r="C221" s="181" t="s">
        <v>663</v>
      </c>
      <c r="D221" s="181" t="s">
        <v>664</v>
      </c>
      <c r="E221" s="186" t="s">
        <v>0</v>
      </c>
      <c r="F221" s="201">
        <v>8.6</v>
      </c>
      <c r="G221" s="200">
        <v>1.4082088846035719</v>
      </c>
    </row>
    <row r="222" spans="1:56" x14ac:dyDescent="0.2">
      <c r="A222" s="67" t="s">
        <v>799</v>
      </c>
      <c r="B222" s="67" t="s">
        <v>665</v>
      </c>
      <c r="C222" s="181" t="s">
        <v>140</v>
      </c>
      <c r="D222" s="181" t="s">
        <v>664</v>
      </c>
      <c r="E222" s="186"/>
      <c r="F222" s="201">
        <v>4.3</v>
      </c>
      <c r="G222" s="200">
        <v>-0.77423613544760439</v>
      </c>
    </row>
    <row r="223" spans="1:56" x14ac:dyDescent="0.2">
      <c r="A223" s="67" t="s">
        <v>799</v>
      </c>
      <c r="B223" s="67" t="s">
        <v>469</v>
      </c>
      <c r="C223" s="181" t="s">
        <v>470</v>
      </c>
      <c r="D223" s="181" t="s">
        <v>471</v>
      </c>
      <c r="E223" s="186"/>
      <c r="F223" s="201">
        <v>3.6</v>
      </c>
      <c r="G223" s="200">
        <v>-0.30235344143297826</v>
      </c>
      <c r="BB223" s="49"/>
      <c r="BC223" s="49"/>
      <c r="BD223" s="49"/>
    </row>
    <row r="224" spans="1:56" x14ac:dyDescent="0.2">
      <c r="A224" s="67" t="s">
        <v>799</v>
      </c>
      <c r="B224" s="67" t="s">
        <v>617</v>
      </c>
      <c r="C224" s="181" t="s">
        <v>618</v>
      </c>
      <c r="D224" s="181" t="s">
        <v>102</v>
      </c>
      <c r="E224" s="186"/>
      <c r="F224" s="201">
        <v>3.9</v>
      </c>
      <c r="G224" s="200">
        <v>-0.34591012623842898</v>
      </c>
    </row>
    <row r="225" spans="1:56" x14ac:dyDescent="0.2">
      <c r="A225" s="67" t="s">
        <v>799</v>
      </c>
      <c r="B225" s="67" t="s">
        <v>565</v>
      </c>
      <c r="C225" s="181" t="s">
        <v>566</v>
      </c>
      <c r="D225" s="181" t="s">
        <v>567</v>
      </c>
      <c r="E225" s="186"/>
      <c r="F225" s="201">
        <v>3.7</v>
      </c>
      <c r="G225" s="200">
        <v>-0.76597588610173872</v>
      </c>
    </row>
    <row r="226" spans="1:56" x14ac:dyDescent="0.2">
      <c r="A226" s="67" t="s">
        <v>799</v>
      </c>
      <c r="B226" s="67" t="s">
        <v>637</v>
      </c>
      <c r="C226" s="181" t="s">
        <v>638</v>
      </c>
      <c r="D226" s="181" t="s">
        <v>113</v>
      </c>
      <c r="E226" s="186" t="s">
        <v>303</v>
      </c>
      <c r="F226" s="201">
        <v>5.7</v>
      </c>
      <c r="G226" s="200">
        <v>-0.86254792202421182</v>
      </c>
    </row>
    <row r="227" spans="1:56" x14ac:dyDescent="0.2">
      <c r="A227" s="67" t="s">
        <v>5</v>
      </c>
      <c r="B227" s="67" t="s">
        <v>119</v>
      </c>
      <c r="C227" s="181" t="s">
        <v>120</v>
      </c>
      <c r="D227" s="181" t="s">
        <v>121</v>
      </c>
      <c r="E227" s="186"/>
      <c r="F227" s="201">
        <v>11.3</v>
      </c>
      <c r="G227" s="200">
        <v>2.2650500068521051</v>
      </c>
    </row>
    <row r="228" spans="1:56" s="52" customFormat="1" x14ac:dyDescent="0.2">
      <c r="A228" s="67" t="s">
        <v>799</v>
      </c>
      <c r="B228" s="67" t="s">
        <v>588</v>
      </c>
      <c r="C228" s="181" t="s">
        <v>589</v>
      </c>
      <c r="D228" s="181" t="s">
        <v>85</v>
      </c>
      <c r="E228" s="186"/>
      <c r="F228" s="201">
        <v>8</v>
      </c>
      <c r="G228" s="200">
        <v>-2.1761196709795829</v>
      </c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</row>
    <row r="229" spans="1:56" x14ac:dyDescent="0.2">
      <c r="A229" s="67" t="s">
        <v>799</v>
      </c>
      <c r="B229" s="67" t="s">
        <v>461</v>
      </c>
      <c r="C229" s="181" t="s">
        <v>462</v>
      </c>
      <c r="D229" s="181" t="s">
        <v>463</v>
      </c>
      <c r="E229" s="186"/>
      <c r="F229" s="201">
        <v>4.5999999999999996</v>
      </c>
      <c r="G229" s="200">
        <v>-1.4837400786639661</v>
      </c>
    </row>
    <row r="230" spans="1:56" x14ac:dyDescent="0.2">
      <c r="A230" s="67" t="s">
        <v>799</v>
      </c>
      <c r="B230" s="67" t="s">
        <v>491</v>
      </c>
      <c r="C230" s="181" t="s">
        <v>492</v>
      </c>
      <c r="D230" s="181" t="s">
        <v>68</v>
      </c>
      <c r="E230" s="186" t="s">
        <v>303</v>
      </c>
      <c r="F230" s="201">
        <v>5.9</v>
      </c>
      <c r="G230" s="200">
        <v>-1.6791351461943087</v>
      </c>
    </row>
    <row r="231" spans="1:56" x14ac:dyDescent="0.2">
      <c r="A231" s="67" t="s">
        <v>799</v>
      </c>
      <c r="B231" s="67" t="s">
        <v>455</v>
      </c>
      <c r="C231" s="181" t="s">
        <v>456</v>
      </c>
      <c r="D231" s="181" t="s">
        <v>457</v>
      </c>
      <c r="E231" s="186"/>
      <c r="F231" s="201">
        <v>3.5</v>
      </c>
      <c r="G231" s="200">
        <v>-0.59322978075485899</v>
      </c>
    </row>
    <row r="232" spans="1:56" x14ac:dyDescent="0.2">
      <c r="A232" s="68" t="s">
        <v>799</v>
      </c>
      <c r="B232" s="68" t="s">
        <v>570</v>
      </c>
      <c r="C232" s="182" t="s">
        <v>571</v>
      </c>
      <c r="D232" s="182" t="s">
        <v>206</v>
      </c>
      <c r="E232" s="187"/>
      <c r="F232" s="201">
        <v>3.2</v>
      </c>
      <c r="G232" s="200">
        <v>-0.81972423645281989</v>
      </c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</row>
    <row r="233" spans="1:56" x14ac:dyDescent="0.2">
      <c r="A233" s="67" t="s">
        <v>5</v>
      </c>
      <c r="B233" s="67" t="s">
        <v>90</v>
      </c>
      <c r="C233" s="181" t="s">
        <v>31</v>
      </c>
      <c r="D233" s="181" t="s">
        <v>85</v>
      </c>
      <c r="E233" s="186"/>
      <c r="F233" s="201">
        <v>13.1</v>
      </c>
      <c r="G233" s="200">
        <v>0.67740981007746193</v>
      </c>
    </row>
    <row r="234" spans="1:56" x14ac:dyDescent="0.2">
      <c r="A234" s="67" t="s">
        <v>799</v>
      </c>
      <c r="B234" s="67" t="s">
        <v>590</v>
      </c>
      <c r="C234" s="181" t="s">
        <v>31</v>
      </c>
      <c r="D234" s="181" t="s">
        <v>85</v>
      </c>
      <c r="E234" s="186"/>
      <c r="F234" s="201">
        <v>6.1</v>
      </c>
      <c r="G234" s="200">
        <v>0.20453999054359606</v>
      </c>
    </row>
    <row r="235" spans="1:56" x14ac:dyDescent="0.2">
      <c r="A235" s="67" t="s">
        <v>799</v>
      </c>
      <c r="B235" s="67" t="s">
        <v>649</v>
      </c>
      <c r="C235" s="181" t="s">
        <v>650</v>
      </c>
      <c r="D235" s="181" t="s">
        <v>124</v>
      </c>
      <c r="E235" s="186"/>
      <c r="F235" s="201">
        <v>5.5</v>
      </c>
      <c r="G235" s="200">
        <v>-0.85574076233773066</v>
      </c>
    </row>
    <row r="236" spans="1:56" x14ac:dyDescent="0.2">
      <c r="A236" s="67" t="s">
        <v>799</v>
      </c>
      <c r="B236" s="67" t="s">
        <v>651</v>
      </c>
      <c r="C236" s="181" t="s">
        <v>126</v>
      </c>
      <c r="D236" s="181" t="s">
        <v>124</v>
      </c>
      <c r="E236" s="186"/>
      <c r="F236" s="201">
        <v>4.2</v>
      </c>
      <c r="G236" s="200">
        <v>-0.66759445111369509</v>
      </c>
    </row>
    <row r="237" spans="1:56" x14ac:dyDescent="0.2">
      <c r="A237" s="67" t="s">
        <v>799</v>
      </c>
      <c r="B237" s="67" t="s">
        <v>519</v>
      </c>
      <c r="C237" s="181" t="s">
        <v>76</v>
      </c>
      <c r="D237" s="181" t="s">
        <v>77</v>
      </c>
      <c r="E237" s="186"/>
      <c r="F237" s="201">
        <v>4</v>
      </c>
      <c r="G237" s="200">
        <v>-1.1160825713156592</v>
      </c>
    </row>
    <row r="238" spans="1:56" x14ac:dyDescent="0.2">
      <c r="A238" s="67" t="s">
        <v>799</v>
      </c>
      <c r="B238" s="67" t="s">
        <v>495</v>
      </c>
      <c r="C238" s="181" t="s">
        <v>496</v>
      </c>
      <c r="D238" s="181" t="s">
        <v>71</v>
      </c>
      <c r="E238" s="186"/>
      <c r="F238" s="201">
        <v>4.5999999999999996</v>
      </c>
      <c r="G238" s="200">
        <v>-1.0958395347718</v>
      </c>
    </row>
    <row r="239" spans="1:56" x14ac:dyDescent="0.2">
      <c r="A239" s="67" t="s">
        <v>799</v>
      </c>
      <c r="B239" s="67" t="s">
        <v>607</v>
      </c>
      <c r="C239" s="181" t="s">
        <v>98</v>
      </c>
      <c r="D239" s="181" t="s">
        <v>99</v>
      </c>
      <c r="E239" s="186"/>
      <c r="F239" s="201">
        <v>6.6</v>
      </c>
      <c r="G239" s="200">
        <v>-0.40477485822467063</v>
      </c>
    </row>
    <row r="240" spans="1:56" x14ac:dyDescent="0.2">
      <c r="A240" s="67" t="s">
        <v>799</v>
      </c>
      <c r="B240" s="67" t="s">
        <v>631</v>
      </c>
      <c r="C240" s="181" t="s">
        <v>632</v>
      </c>
      <c r="D240" s="181" t="s">
        <v>110</v>
      </c>
      <c r="E240" s="186"/>
      <c r="F240" s="201">
        <v>6.7</v>
      </c>
      <c r="G240" s="200">
        <v>-0.6530134785706343</v>
      </c>
    </row>
    <row r="241" spans="1:56" x14ac:dyDescent="0.2">
      <c r="A241" s="67" t="s">
        <v>160</v>
      </c>
      <c r="B241" s="67" t="s">
        <v>194</v>
      </c>
      <c r="C241" s="181" t="s">
        <v>195</v>
      </c>
      <c r="D241" s="181" t="s">
        <v>196</v>
      </c>
      <c r="E241" s="186"/>
      <c r="F241" s="201">
        <v>3</v>
      </c>
      <c r="G241" s="200">
        <v>0.32912795935004713</v>
      </c>
    </row>
    <row r="242" spans="1:56" x14ac:dyDescent="0.2">
      <c r="A242" s="67" t="s">
        <v>160</v>
      </c>
      <c r="B242" s="67" t="s">
        <v>204</v>
      </c>
      <c r="C242" s="181" t="s">
        <v>205</v>
      </c>
      <c r="D242" s="181" t="s">
        <v>206</v>
      </c>
      <c r="E242" s="186"/>
      <c r="F242" s="201">
        <v>5.8</v>
      </c>
      <c r="G242" s="200">
        <v>-0.45905838824305345</v>
      </c>
    </row>
    <row r="243" spans="1:56" x14ac:dyDescent="0.2">
      <c r="A243" s="67" t="s">
        <v>5</v>
      </c>
      <c r="B243" s="67" t="s">
        <v>91</v>
      </c>
      <c r="C243" s="181" t="s">
        <v>92</v>
      </c>
      <c r="D243" s="181" t="s">
        <v>85</v>
      </c>
      <c r="E243" s="186"/>
      <c r="F243" s="201">
        <v>8.8000000000000007</v>
      </c>
      <c r="G243" s="200">
        <v>3.3655717429834198E-2</v>
      </c>
    </row>
    <row r="244" spans="1:56" x14ac:dyDescent="0.2">
      <c r="A244" s="67" t="s">
        <v>5</v>
      </c>
      <c r="B244" s="67" t="s">
        <v>116</v>
      </c>
      <c r="C244" s="181" t="s">
        <v>117</v>
      </c>
      <c r="D244" s="181" t="s">
        <v>118</v>
      </c>
      <c r="E244" s="186"/>
      <c r="F244" s="201">
        <v>4.9000000000000004</v>
      </c>
      <c r="G244" s="200">
        <v>7.1716027498140988E-2</v>
      </c>
    </row>
    <row r="245" spans="1:56" x14ac:dyDescent="0.2">
      <c r="A245" s="67" t="s">
        <v>799</v>
      </c>
      <c r="B245" s="67" t="s">
        <v>525</v>
      </c>
      <c r="C245" s="181" t="s">
        <v>526</v>
      </c>
      <c r="D245" s="181" t="s">
        <v>527</v>
      </c>
      <c r="E245" s="186"/>
      <c r="F245" s="201">
        <v>6.6</v>
      </c>
      <c r="G245" s="200">
        <v>-1.7378022624236067</v>
      </c>
    </row>
    <row r="246" spans="1:56" x14ac:dyDescent="0.2">
      <c r="A246" s="67" t="s">
        <v>799</v>
      </c>
      <c r="B246" s="67" t="s">
        <v>472</v>
      </c>
      <c r="C246" s="181" t="s">
        <v>473</v>
      </c>
      <c r="D246" s="181" t="s">
        <v>196</v>
      </c>
      <c r="E246" s="186" t="s">
        <v>0</v>
      </c>
      <c r="F246" s="201">
        <v>8.1999999999999993</v>
      </c>
      <c r="G246" s="200">
        <v>1.6980227539212125</v>
      </c>
    </row>
    <row r="247" spans="1:56" x14ac:dyDescent="0.2">
      <c r="A247" s="67" t="s">
        <v>799</v>
      </c>
      <c r="B247" s="67" t="s">
        <v>500</v>
      </c>
      <c r="C247" s="181" t="s">
        <v>501</v>
      </c>
      <c r="D247" s="181" t="s">
        <v>74</v>
      </c>
      <c r="E247" s="186" t="s">
        <v>303</v>
      </c>
      <c r="F247" s="201">
        <v>7.2</v>
      </c>
      <c r="G247" s="200">
        <v>-0.51671822670124268</v>
      </c>
    </row>
    <row r="248" spans="1:56" x14ac:dyDescent="0.2">
      <c r="A248" s="67" t="s">
        <v>5</v>
      </c>
      <c r="B248" s="67" t="s">
        <v>93</v>
      </c>
      <c r="C248" s="181" t="s">
        <v>94</v>
      </c>
      <c r="D248" s="181" t="s">
        <v>85</v>
      </c>
      <c r="E248" s="186"/>
      <c r="F248" s="201">
        <v>11.3</v>
      </c>
      <c r="G248" s="200">
        <v>0.5426289305158889</v>
      </c>
    </row>
    <row r="249" spans="1:56" x14ac:dyDescent="0.2">
      <c r="A249" s="67" t="s">
        <v>5</v>
      </c>
      <c r="B249" s="67" t="s">
        <v>95</v>
      </c>
      <c r="C249" s="181" t="s">
        <v>96</v>
      </c>
      <c r="D249" s="181" t="s">
        <v>85</v>
      </c>
      <c r="E249" s="186"/>
      <c r="F249" s="201">
        <v>9.6</v>
      </c>
      <c r="G249" s="200">
        <v>0.48022590993340764</v>
      </c>
    </row>
    <row r="250" spans="1:56" x14ac:dyDescent="0.2">
      <c r="A250" s="67" t="s">
        <v>5</v>
      </c>
      <c r="B250" s="67" t="s">
        <v>63</v>
      </c>
      <c r="C250" s="181" t="s">
        <v>64</v>
      </c>
      <c r="D250" s="181" t="s">
        <v>65</v>
      </c>
      <c r="E250" s="186"/>
      <c r="F250" s="201">
        <v>7.8</v>
      </c>
      <c r="G250" s="200">
        <v>3.0919719664932801</v>
      </c>
    </row>
    <row r="251" spans="1:56" x14ac:dyDescent="0.2">
      <c r="A251" s="67" t="s">
        <v>799</v>
      </c>
      <c r="B251" s="67" t="s">
        <v>474</v>
      </c>
      <c r="C251" s="181" t="s">
        <v>475</v>
      </c>
      <c r="D251" s="181" t="s">
        <v>65</v>
      </c>
      <c r="E251" s="186"/>
      <c r="F251" s="201">
        <v>5.8</v>
      </c>
      <c r="G251" s="200">
        <v>-0.90654904287756288</v>
      </c>
    </row>
    <row r="252" spans="1:56" x14ac:dyDescent="0.2">
      <c r="A252" s="68" t="s">
        <v>5</v>
      </c>
      <c r="B252" s="68" t="s">
        <v>80</v>
      </c>
      <c r="C252" s="182" t="s">
        <v>81</v>
      </c>
      <c r="D252" s="182" t="s">
        <v>82</v>
      </c>
      <c r="E252" s="187"/>
      <c r="F252" s="201">
        <v>3.1</v>
      </c>
      <c r="G252" s="200">
        <v>0.60000000000000009</v>
      </c>
    </row>
    <row r="253" spans="1:56" ht="15" customHeight="1" x14ac:dyDescent="0.2">
      <c r="A253" s="67" t="s">
        <v>799</v>
      </c>
      <c r="B253" s="67" t="s">
        <v>654</v>
      </c>
      <c r="C253" s="181" t="s">
        <v>655</v>
      </c>
      <c r="D253" s="181" t="s">
        <v>656</v>
      </c>
      <c r="E253" s="186"/>
      <c r="F253" s="201">
        <v>5.5</v>
      </c>
      <c r="G253" s="200">
        <v>-1.1638918744039009</v>
      </c>
    </row>
    <row r="254" spans="1:56" x14ac:dyDescent="0.2">
      <c r="A254" s="67" t="s">
        <v>160</v>
      </c>
      <c r="B254" s="67" t="s">
        <v>226</v>
      </c>
      <c r="C254" s="181" t="s">
        <v>446</v>
      </c>
      <c r="D254" s="181" t="s">
        <v>228</v>
      </c>
      <c r="E254" s="186"/>
      <c r="F254" s="201">
        <v>6.4</v>
      </c>
      <c r="G254" s="200">
        <v>0.93447462429209338</v>
      </c>
    </row>
    <row r="255" spans="1:56" x14ac:dyDescent="0.2">
      <c r="A255" s="67" t="s">
        <v>799</v>
      </c>
      <c r="B255" s="67" t="s">
        <v>708</v>
      </c>
      <c r="C255" s="181" t="s">
        <v>709</v>
      </c>
      <c r="D255" s="181" t="s">
        <v>228</v>
      </c>
      <c r="E255" s="186"/>
      <c r="F255" s="201">
        <v>2.5</v>
      </c>
      <c r="G255" s="200">
        <v>0</v>
      </c>
    </row>
    <row r="256" spans="1:56" x14ac:dyDescent="0.2">
      <c r="A256" s="67" t="s">
        <v>5</v>
      </c>
      <c r="B256" s="67" t="s">
        <v>131</v>
      </c>
      <c r="C256" s="181" t="s">
        <v>132</v>
      </c>
      <c r="D256" s="181" t="s">
        <v>133</v>
      </c>
      <c r="E256" s="186"/>
      <c r="F256" s="201">
        <v>4.3</v>
      </c>
      <c r="G256" s="200">
        <v>1.3197596470327682</v>
      </c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</row>
    <row r="257" spans="1:56" x14ac:dyDescent="0.2">
      <c r="A257" s="67" t="s">
        <v>799</v>
      </c>
      <c r="B257" s="67" t="s">
        <v>668</v>
      </c>
      <c r="C257" s="181" t="s">
        <v>669</v>
      </c>
      <c r="D257" s="181" t="s">
        <v>133</v>
      </c>
      <c r="E257" s="186"/>
      <c r="F257" s="201">
        <v>7.5</v>
      </c>
      <c r="G257" s="200">
        <v>0.32370101147993857</v>
      </c>
      <c r="AX257" s="49"/>
      <c r="AY257" s="49"/>
      <c r="AZ257" s="49"/>
      <c r="BA257" s="49"/>
      <c r="BB257" s="49"/>
      <c r="BC257" s="49"/>
      <c r="BD257" s="49"/>
    </row>
    <row r="258" spans="1:56" x14ac:dyDescent="0.2">
      <c r="A258" s="67" t="s">
        <v>799</v>
      </c>
      <c r="B258" s="67" t="s">
        <v>677</v>
      </c>
      <c r="C258" s="181" t="s">
        <v>678</v>
      </c>
      <c r="D258" s="181" t="s">
        <v>679</v>
      </c>
      <c r="E258" s="186"/>
      <c r="F258" s="201">
        <v>3.2</v>
      </c>
      <c r="G258" s="200">
        <v>0.32966606690840727</v>
      </c>
    </row>
    <row r="259" spans="1:56" x14ac:dyDescent="0.2">
      <c r="A259" s="67" t="s">
        <v>160</v>
      </c>
      <c r="B259" s="67" t="s">
        <v>220</v>
      </c>
      <c r="C259" s="181" t="s">
        <v>140</v>
      </c>
      <c r="D259" s="181" t="s">
        <v>221</v>
      </c>
      <c r="E259" s="186"/>
      <c r="F259" s="201">
        <v>9.4</v>
      </c>
      <c r="G259" s="200">
        <v>-0.8256446533507642</v>
      </c>
    </row>
    <row r="260" spans="1:56" x14ac:dyDescent="0.2">
      <c r="A260" s="67" t="s">
        <v>799</v>
      </c>
      <c r="B260" s="67" t="s">
        <v>682</v>
      </c>
      <c r="C260" s="181" t="s">
        <v>683</v>
      </c>
      <c r="D260" s="181" t="s">
        <v>684</v>
      </c>
      <c r="E260" s="186"/>
      <c r="F260" s="201">
        <v>2.5</v>
      </c>
      <c r="G260" s="200">
        <v>0</v>
      </c>
    </row>
    <row r="261" spans="1:56" x14ac:dyDescent="0.2">
      <c r="A261" s="67" t="s">
        <v>799</v>
      </c>
      <c r="B261" s="67" t="s">
        <v>688</v>
      </c>
      <c r="C261" s="181" t="s">
        <v>689</v>
      </c>
      <c r="D261" s="181" t="s">
        <v>690</v>
      </c>
      <c r="E261" s="186"/>
      <c r="F261" s="201">
        <v>4.3</v>
      </c>
      <c r="G261" s="200">
        <v>-0.68678527510425003</v>
      </c>
    </row>
    <row r="262" spans="1:56" x14ac:dyDescent="0.2">
      <c r="A262" s="67" t="s">
        <v>5</v>
      </c>
      <c r="B262" s="67" t="s">
        <v>134</v>
      </c>
      <c r="C262" s="181" t="s">
        <v>135</v>
      </c>
      <c r="D262" s="181" t="s">
        <v>136</v>
      </c>
      <c r="E262" s="186"/>
      <c r="F262" s="201">
        <v>13.7</v>
      </c>
      <c r="G262" s="200">
        <v>2.6255769829369076</v>
      </c>
    </row>
    <row r="263" spans="1:56" x14ac:dyDescent="0.2">
      <c r="A263" s="67" t="s">
        <v>5</v>
      </c>
      <c r="B263" s="67" t="s">
        <v>137</v>
      </c>
      <c r="C263" s="181" t="s">
        <v>138</v>
      </c>
      <c r="D263" s="181" t="s">
        <v>136</v>
      </c>
      <c r="E263" s="186"/>
      <c r="F263" s="201">
        <v>14.2</v>
      </c>
      <c r="G263" s="200">
        <v>3.3895260503555278</v>
      </c>
    </row>
    <row r="264" spans="1:56" x14ac:dyDescent="0.2">
      <c r="A264" s="67" t="s">
        <v>5</v>
      </c>
      <c r="B264" s="67" t="s">
        <v>139</v>
      </c>
      <c r="C264" s="181" t="s">
        <v>140</v>
      </c>
      <c r="D264" s="181" t="s">
        <v>136</v>
      </c>
      <c r="E264" s="186"/>
      <c r="F264" s="201">
        <v>15.8</v>
      </c>
      <c r="G264" s="200">
        <v>3.1400000000000006</v>
      </c>
    </row>
    <row r="265" spans="1:56" x14ac:dyDescent="0.2">
      <c r="A265" s="67" t="s">
        <v>160</v>
      </c>
      <c r="B265" s="67" t="s">
        <v>222</v>
      </c>
      <c r="C265" s="181" t="s">
        <v>223</v>
      </c>
      <c r="D265" s="181" t="s">
        <v>136</v>
      </c>
      <c r="E265" s="186"/>
      <c r="F265" s="201">
        <v>8</v>
      </c>
      <c r="G265" s="200">
        <v>-1.3448217023743414</v>
      </c>
    </row>
    <row r="266" spans="1:56" x14ac:dyDescent="0.2">
      <c r="A266" s="67" t="s">
        <v>5</v>
      </c>
      <c r="B266" s="67" t="s">
        <v>141</v>
      </c>
      <c r="C266" s="181" t="s">
        <v>142</v>
      </c>
      <c r="D266" s="181" t="s">
        <v>143</v>
      </c>
      <c r="E266" s="186"/>
      <c r="F266" s="201">
        <v>6.5</v>
      </c>
      <c r="G266" s="200">
        <v>0.79034475963832218</v>
      </c>
    </row>
    <row r="267" spans="1:56" x14ac:dyDescent="0.2">
      <c r="A267" s="67" t="s">
        <v>160</v>
      </c>
      <c r="B267" s="67" t="s">
        <v>224</v>
      </c>
      <c r="C267" s="181" t="s">
        <v>225</v>
      </c>
      <c r="D267" s="181" t="s">
        <v>143</v>
      </c>
      <c r="E267" s="186"/>
      <c r="F267" s="201">
        <v>8</v>
      </c>
      <c r="G267" s="200">
        <v>-1.0618922562542394</v>
      </c>
    </row>
    <row r="268" spans="1:56" x14ac:dyDescent="0.2">
      <c r="A268" s="67" t="s">
        <v>799</v>
      </c>
      <c r="B268" s="67" t="s">
        <v>705</v>
      </c>
      <c r="C268" s="181" t="s">
        <v>706</v>
      </c>
      <c r="D268" s="181" t="s">
        <v>707</v>
      </c>
      <c r="E268" s="186"/>
      <c r="F268" s="201">
        <v>2.5</v>
      </c>
      <c r="G268" s="200">
        <v>0</v>
      </c>
    </row>
    <row r="269" spans="1:56" x14ac:dyDescent="0.2">
      <c r="A269" s="67" t="s">
        <v>799</v>
      </c>
      <c r="B269" s="67" t="s">
        <v>721</v>
      </c>
      <c r="C269" s="181" t="s">
        <v>722</v>
      </c>
      <c r="D269" s="181" t="s">
        <v>148</v>
      </c>
      <c r="E269" s="186"/>
      <c r="F269" s="201">
        <v>6</v>
      </c>
      <c r="G269" s="200">
        <v>-1.1639980493201278</v>
      </c>
    </row>
    <row r="270" spans="1:56" x14ac:dyDescent="0.2">
      <c r="A270" s="67" t="s">
        <v>5</v>
      </c>
      <c r="B270" s="67" t="s">
        <v>146</v>
      </c>
      <c r="C270" s="181" t="s">
        <v>147</v>
      </c>
      <c r="D270" s="181" t="s">
        <v>148</v>
      </c>
      <c r="E270" s="186"/>
      <c r="F270" s="201">
        <v>9.1</v>
      </c>
      <c r="G270" s="200">
        <v>1.764867621660775</v>
      </c>
    </row>
    <row r="271" spans="1:56" x14ac:dyDescent="0.2">
      <c r="A271" s="67" t="s">
        <v>5</v>
      </c>
      <c r="B271" s="67" t="s">
        <v>149</v>
      </c>
      <c r="C271" s="181" t="s">
        <v>150</v>
      </c>
      <c r="D271" s="181" t="s">
        <v>151</v>
      </c>
      <c r="E271" s="186"/>
      <c r="F271" s="201">
        <v>12.2</v>
      </c>
      <c r="G271" s="200">
        <v>2.4187485554556236</v>
      </c>
    </row>
    <row r="272" spans="1:56" x14ac:dyDescent="0.2">
      <c r="A272" s="67" t="s">
        <v>799</v>
      </c>
      <c r="B272" s="67" t="s">
        <v>726</v>
      </c>
      <c r="C272" s="181" t="s">
        <v>200</v>
      </c>
      <c r="D272" s="181" t="s">
        <v>151</v>
      </c>
      <c r="E272" s="186"/>
      <c r="F272" s="201">
        <v>4.9000000000000004</v>
      </c>
      <c r="G272" s="200">
        <v>-1.1948720508701056</v>
      </c>
    </row>
    <row r="273" spans="1:56" x14ac:dyDescent="0.2">
      <c r="A273" s="67" t="s">
        <v>799</v>
      </c>
      <c r="B273" s="67" t="s">
        <v>727</v>
      </c>
      <c r="C273" s="181" t="s">
        <v>728</v>
      </c>
      <c r="D273" s="181" t="s">
        <v>729</v>
      </c>
      <c r="E273" s="186"/>
      <c r="F273" s="201">
        <v>3.3</v>
      </c>
      <c r="G273" s="200">
        <v>0.22328364049730132</v>
      </c>
    </row>
    <row r="274" spans="1:56" x14ac:dyDescent="0.2">
      <c r="A274" s="67" t="s">
        <v>799</v>
      </c>
      <c r="B274" s="67" t="s">
        <v>730</v>
      </c>
      <c r="C274" s="181" t="s">
        <v>731</v>
      </c>
      <c r="D274" s="181" t="s">
        <v>732</v>
      </c>
      <c r="E274" s="186" t="s">
        <v>303</v>
      </c>
      <c r="F274" s="201">
        <v>6.6</v>
      </c>
      <c r="G274" s="200">
        <v>-0.34967815536439328</v>
      </c>
    </row>
    <row r="275" spans="1:56" x14ac:dyDescent="0.2">
      <c r="A275" s="67" t="s">
        <v>799</v>
      </c>
      <c r="B275" s="67" t="s">
        <v>738</v>
      </c>
      <c r="C275" s="181" t="s">
        <v>739</v>
      </c>
      <c r="D275" s="181" t="s">
        <v>740</v>
      </c>
      <c r="E275" s="186"/>
      <c r="F275" s="201">
        <v>2.5</v>
      </c>
      <c r="G275" s="200">
        <v>0</v>
      </c>
    </row>
    <row r="276" spans="1:56" x14ac:dyDescent="0.2">
      <c r="A276" s="67" t="s">
        <v>5</v>
      </c>
      <c r="B276" s="67" t="s">
        <v>155</v>
      </c>
      <c r="C276" s="181" t="s">
        <v>156</v>
      </c>
      <c r="D276" s="181" t="s">
        <v>157</v>
      </c>
      <c r="E276" s="186"/>
      <c r="F276" s="201">
        <v>6.6</v>
      </c>
      <c r="G276" s="200">
        <v>1.6617594086072929</v>
      </c>
    </row>
    <row r="277" spans="1:56" x14ac:dyDescent="0.2">
      <c r="A277" s="67" t="s">
        <v>160</v>
      </c>
      <c r="B277" s="67" t="s">
        <v>234</v>
      </c>
      <c r="C277" s="181" t="s">
        <v>235</v>
      </c>
      <c r="D277" s="181" t="s">
        <v>236</v>
      </c>
      <c r="E277" s="186"/>
      <c r="F277" s="201">
        <v>5.2</v>
      </c>
      <c r="G277" s="200">
        <v>1.1830825770679905</v>
      </c>
    </row>
    <row r="278" spans="1:56" x14ac:dyDescent="0.2">
      <c r="A278" s="67" t="s">
        <v>160</v>
      </c>
      <c r="B278" s="67" t="s">
        <v>217</v>
      </c>
      <c r="C278" s="181" t="s">
        <v>218</v>
      </c>
      <c r="D278" s="181" t="s">
        <v>219</v>
      </c>
      <c r="E278" s="186"/>
      <c r="F278" s="201">
        <v>7.6</v>
      </c>
      <c r="G278" s="200">
        <v>-0.52859070688227483</v>
      </c>
    </row>
    <row r="279" spans="1:56" x14ac:dyDescent="0.2">
      <c r="A279" s="67" t="s">
        <v>799</v>
      </c>
      <c r="B279" s="67" t="s">
        <v>710</v>
      </c>
      <c r="C279" s="181" t="s">
        <v>663</v>
      </c>
      <c r="D279" s="181" t="s">
        <v>711</v>
      </c>
      <c r="E279" s="186"/>
      <c r="F279" s="201">
        <v>5.3</v>
      </c>
      <c r="G279" s="200">
        <v>-0.68497581147321451</v>
      </c>
    </row>
    <row r="280" spans="1:56" s="24" customFormat="1" x14ac:dyDescent="0.2">
      <c r="A280" s="67" t="s">
        <v>799</v>
      </c>
      <c r="B280" s="67" t="s">
        <v>715</v>
      </c>
      <c r="C280" s="181" t="s">
        <v>716</v>
      </c>
      <c r="D280" s="181" t="s">
        <v>848</v>
      </c>
      <c r="E280" s="186"/>
      <c r="F280" s="201">
        <v>4.5</v>
      </c>
      <c r="G280" s="200">
        <v>1.7329493116418462</v>
      </c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</row>
    <row r="281" spans="1:56" x14ac:dyDescent="0.2">
      <c r="A281" s="67" t="s">
        <v>799</v>
      </c>
      <c r="B281" s="67" t="s">
        <v>694</v>
      </c>
      <c r="C281" s="181" t="s">
        <v>443</v>
      </c>
      <c r="D281" s="181" t="s">
        <v>136</v>
      </c>
      <c r="E281" s="186" t="s">
        <v>0</v>
      </c>
      <c r="F281" s="201">
        <v>5.0999999999999996</v>
      </c>
      <c r="G281" s="200">
        <v>-1.0387403853474728</v>
      </c>
    </row>
    <row r="282" spans="1:56" x14ac:dyDescent="0.2">
      <c r="A282" s="67" t="s">
        <v>799</v>
      </c>
      <c r="B282" s="67" t="s">
        <v>695</v>
      </c>
      <c r="C282" s="181" t="s">
        <v>156</v>
      </c>
      <c r="D282" s="181" t="s">
        <v>136</v>
      </c>
      <c r="E282" s="186"/>
      <c r="F282" s="201">
        <v>5.8</v>
      </c>
      <c r="G282" s="200">
        <v>-0.82373094451137163</v>
      </c>
    </row>
    <row r="283" spans="1:56" x14ac:dyDescent="0.2">
      <c r="A283" s="68" t="s">
        <v>799</v>
      </c>
      <c r="B283" s="68" t="s">
        <v>741</v>
      </c>
      <c r="C283" s="182" t="s">
        <v>742</v>
      </c>
      <c r="D283" s="182" t="s">
        <v>236</v>
      </c>
      <c r="E283" s="187" t="s">
        <v>303</v>
      </c>
      <c r="F283" s="201">
        <v>7.7</v>
      </c>
      <c r="G283" s="200">
        <v>4.3220678348996344E-2</v>
      </c>
    </row>
    <row r="284" spans="1:56" x14ac:dyDescent="0.2">
      <c r="A284" s="67" t="s">
        <v>5</v>
      </c>
      <c r="B284" s="67" t="s">
        <v>158</v>
      </c>
      <c r="C284" s="181" t="s">
        <v>159</v>
      </c>
      <c r="D284" s="181" t="s">
        <v>157</v>
      </c>
      <c r="E284" s="186"/>
      <c r="F284" s="201">
        <v>11.4</v>
      </c>
      <c r="G284" s="200">
        <v>1.6475281580485444</v>
      </c>
    </row>
    <row r="285" spans="1:56" x14ac:dyDescent="0.2">
      <c r="A285" s="67" t="s">
        <v>5</v>
      </c>
      <c r="B285" s="67" t="s">
        <v>152</v>
      </c>
      <c r="C285" s="181" t="s">
        <v>153</v>
      </c>
      <c r="D285" s="181" t="s">
        <v>154</v>
      </c>
      <c r="E285" s="186"/>
      <c r="F285" s="201">
        <v>15.3</v>
      </c>
      <c r="G285" s="200">
        <v>2.8228127873261091</v>
      </c>
    </row>
    <row r="286" spans="1:56" x14ac:dyDescent="0.2">
      <c r="A286" s="67" t="s">
        <v>799</v>
      </c>
      <c r="B286" s="67" t="s">
        <v>734</v>
      </c>
      <c r="C286" s="181" t="s">
        <v>735</v>
      </c>
      <c r="D286" s="181" t="s">
        <v>154</v>
      </c>
      <c r="E286" s="186"/>
      <c r="F286" s="201">
        <v>5.7</v>
      </c>
      <c r="G286" s="200">
        <v>-0.9826216230457705</v>
      </c>
    </row>
    <row r="287" spans="1:56" x14ac:dyDescent="0.2">
      <c r="A287" s="67" t="s">
        <v>799</v>
      </c>
      <c r="B287" s="67" t="s">
        <v>736</v>
      </c>
      <c r="C287" s="181" t="s">
        <v>737</v>
      </c>
      <c r="D287" s="181" t="s">
        <v>154</v>
      </c>
      <c r="E287" s="186"/>
      <c r="F287" s="201">
        <v>4.3</v>
      </c>
      <c r="G287" s="200">
        <v>-1.723703328034798E-2</v>
      </c>
    </row>
    <row r="288" spans="1:56" x14ac:dyDescent="0.2">
      <c r="A288" s="67" t="s">
        <v>799</v>
      </c>
      <c r="B288" s="67" t="s">
        <v>751</v>
      </c>
      <c r="C288" s="181" t="s">
        <v>752</v>
      </c>
      <c r="D288" s="181" t="s">
        <v>753</v>
      </c>
      <c r="E288" s="186"/>
      <c r="F288" s="201">
        <v>5</v>
      </c>
      <c r="G288" s="200">
        <v>-8.9010771797722654E-2</v>
      </c>
    </row>
    <row r="289" spans="1:56" x14ac:dyDescent="0.2">
      <c r="A289" s="67" t="s">
        <v>799</v>
      </c>
      <c r="B289" s="67" t="s">
        <v>675</v>
      </c>
      <c r="C289" s="181" t="s">
        <v>288</v>
      </c>
      <c r="D289" s="181" t="s">
        <v>676</v>
      </c>
      <c r="E289" s="186"/>
      <c r="F289" s="201">
        <v>4.5999999999999996</v>
      </c>
      <c r="G289" s="200">
        <v>-0.29596835607550265</v>
      </c>
    </row>
    <row r="290" spans="1:56" x14ac:dyDescent="0.2">
      <c r="A290" s="67" t="s">
        <v>799</v>
      </c>
      <c r="B290" s="67" t="s">
        <v>703</v>
      </c>
      <c r="C290" s="181" t="s">
        <v>347</v>
      </c>
      <c r="D290" s="181" t="s">
        <v>704</v>
      </c>
      <c r="E290" s="186"/>
      <c r="F290" s="201">
        <v>7.8</v>
      </c>
      <c r="G290" s="200">
        <v>-0.372273512314929</v>
      </c>
    </row>
    <row r="291" spans="1:56" x14ac:dyDescent="0.2">
      <c r="A291" s="67" t="s">
        <v>799</v>
      </c>
      <c r="B291" s="67" t="s">
        <v>743</v>
      </c>
      <c r="C291" s="181" t="s">
        <v>744</v>
      </c>
      <c r="D291" s="181" t="s">
        <v>236</v>
      </c>
      <c r="E291" s="186" t="s">
        <v>303</v>
      </c>
      <c r="F291" s="201">
        <v>6.4</v>
      </c>
      <c r="G291" s="200">
        <v>-6.3322671649755691E-2</v>
      </c>
    </row>
    <row r="292" spans="1:56" x14ac:dyDescent="0.2">
      <c r="A292" s="67" t="s">
        <v>799</v>
      </c>
      <c r="B292" s="67" t="s">
        <v>746</v>
      </c>
      <c r="C292" s="181" t="s">
        <v>153</v>
      </c>
      <c r="D292" s="181" t="s">
        <v>747</v>
      </c>
      <c r="E292" s="186" t="s">
        <v>303</v>
      </c>
      <c r="F292" s="201">
        <v>4.5</v>
      </c>
      <c r="G292" s="200">
        <v>-3.7908149946996872E-4</v>
      </c>
    </row>
    <row r="293" spans="1:56" x14ac:dyDescent="0.2">
      <c r="A293" s="67" t="s">
        <v>799</v>
      </c>
      <c r="B293" s="67" t="s">
        <v>680</v>
      </c>
      <c r="C293" s="181" t="s">
        <v>681</v>
      </c>
      <c r="D293" s="181" t="s">
        <v>221</v>
      </c>
      <c r="E293" s="186"/>
      <c r="F293" s="201">
        <v>4.5</v>
      </c>
      <c r="G293" s="200">
        <v>-0.88144666012523754</v>
      </c>
    </row>
    <row r="294" spans="1:56" x14ac:dyDescent="0.2">
      <c r="A294" s="67" t="s">
        <v>799</v>
      </c>
      <c r="B294" s="67" t="s">
        <v>718</v>
      </c>
      <c r="C294" s="181" t="s">
        <v>719</v>
      </c>
      <c r="D294" s="181" t="s">
        <v>720</v>
      </c>
      <c r="E294" s="186"/>
      <c r="F294" s="201">
        <v>2.5</v>
      </c>
      <c r="G294" s="200">
        <v>0</v>
      </c>
    </row>
    <row r="295" spans="1:56" x14ac:dyDescent="0.2">
      <c r="A295" s="67" t="s">
        <v>757</v>
      </c>
      <c r="B295" s="67" t="s">
        <v>763</v>
      </c>
      <c r="C295" s="181" t="s">
        <v>764</v>
      </c>
      <c r="D295" s="181" t="s">
        <v>136</v>
      </c>
      <c r="E295" s="186"/>
      <c r="F295" s="201">
        <v>3</v>
      </c>
      <c r="G295" s="200">
        <v>-0.9047628349773964</v>
      </c>
    </row>
    <row r="296" spans="1:56" x14ac:dyDescent="0.2">
      <c r="A296" s="67" t="s">
        <v>799</v>
      </c>
      <c r="B296" s="67" t="s">
        <v>733</v>
      </c>
      <c r="C296" s="181" t="s">
        <v>508</v>
      </c>
      <c r="D296" s="181" t="s">
        <v>231</v>
      </c>
      <c r="E296" s="186"/>
      <c r="F296" s="201">
        <v>5.9</v>
      </c>
      <c r="G296" s="200">
        <v>-0.13206027394895248</v>
      </c>
    </row>
    <row r="297" spans="1:56" x14ac:dyDescent="0.2">
      <c r="A297" s="67" t="s">
        <v>160</v>
      </c>
      <c r="B297" s="67" t="s">
        <v>232</v>
      </c>
      <c r="C297" s="181" t="s">
        <v>233</v>
      </c>
      <c r="D297" s="181" t="s">
        <v>154</v>
      </c>
      <c r="E297" s="186"/>
      <c r="F297" s="201">
        <v>6.3</v>
      </c>
      <c r="G297" s="200">
        <v>1.4801014842335984</v>
      </c>
    </row>
    <row r="298" spans="1:56" x14ac:dyDescent="0.2">
      <c r="A298" s="67" t="s">
        <v>799</v>
      </c>
      <c r="B298" s="67" t="s">
        <v>672</v>
      </c>
      <c r="C298" s="181" t="s">
        <v>673</v>
      </c>
      <c r="D298" s="181" t="s">
        <v>674</v>
      </c>
      <c r="E298" s="186" t="s">
        <v>303</v>
      </c>
      <c r="F298" s="201">
        <v>7</v>
      </c>
      <c r="G298" s="200">
        <v>0.60398478987870607</v>
      </c>
    </row>
    <row r="299" spans="1:56" x14ac:dyDescent="0.2">
      <c r="A299" s="67" t="s">
        <v>799</v>
      </c>
      <c r="B299" s="67" t="s">
        <v>696</v>
      </c>
      <c r="C299" s="181" t="s">
        <v>697</v>
      </c>
      <c r="D299" s="181" t="s">
        <v>136</v>
      </c>
      <c r="E299" s="186"/>
      <c r="F299" s="201">
        <v>8</v>
      </c>
      <c r="G299" s="200">
        <v>0.4855418610231963</v>
      </c>
    </row>
    <row r="300" spans="1:56" x14ac:dyDescent="0.2">
      <c r="A300" s="67" t="s">
        <v>799</v>
      </c>
      <c r="B300" s="67" t="s">
        <v>670</v>
      </c>
      <c r="C300" s="181" t="s">
        <v>671</v>
      </c>
      <c r="D300" s="181" t="s">
        <v>219</v>
      </c>
      <c r="E300" s="186"/>
      <c r="F300" s="201">
        <v>5.5</v>
      </c>
      <c r="G300" s="200">
        <v>-0.48517760707197066</v>
      </c>
    </row>
    <row r="301" spans="1:56" s="25" customFormat="1" ht="15" customHeight="1" x14ac:dyDescent="0.2">
      <c r="A301" s="67" t="s">
        <v>799</v>
      </c>
      <c r="B301" s="67" t="s">
        <v>712</v>
      </c>
      <c r="C301" s="181" t="s">
        <v>713</v>
      </c>
      <c r="D301" s="181" t="s">
        <v>714</v>
      </c>
      <c r="E301" s="186"/>
      <c r="F301" s="201">
        <v>2.5</v>
      </c>
      <c r="G301" s="200">
        <v>0</v>
      </c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</row>
    <row r="302" spans="1:56" x14ac:dyDescent="0.2">
      <c r="A302" s="67" t="s">
        <v>799</v>
      </c>
      <c r="B302" s="67" t="s">
        <v>754</v>
      </c>
      <c r="C302" s="181" t="s">
        <v>755</v>
      </c>
      <c r="D302" s="181" t="s">
        <v>756</v>
      </c>
      <c r="E302" s="186"/>
      <c r="F302" s="201">
        <v>4.5999999999999996</v>
      </c>
      <c r="G302" s="200">
        <v>-0.41105663963406069</v>
      </c>
    </row>
    <row r="303" spans="1:56" x14ac:dyDescent="0.2">
      <c r="A303" s="67" t="s">
        <v>160</v>
      </c>
      <c r="B303" s="67" t="s">
        <v>229</v>
      </c>
      <c r="C303" s="181" t="s">
        <v>230</v>
      </c>
      <c r="D303" s="181" t="s">
        <v>231</v>
      </c>
      <c r="E303" s="186"/>
      <c r="F303" s="201">
        <v>5</v>
      </c>
      <c r="G303" s="200">
        <v>-0.35755471278339712</v>
      </c>
    </row>
    <row r="304" spans="1:56" x14ac:dyDescent="0.2">
      <c r="A304" s="67" t="s">
        <v>799</v>
      </c>
      <c r="B304" s="67" t="s">
        <v>691</v>
      </c>
      <c r="C304" s="181" t="s">
        <v>692</v>
      </c>
      <c r="D304" s="181" t="s">
        <v>693</v>
      </c>
      <c r="E304" s="186"/>
      <c r="F304" s="201">
        <v>4.7</v>
      </c>
      <c r="G304" s="200">
        <v>2.0301717793256735E-2</v>
      </c>
    </row>
    <row r="305" spans="1:56" x14ac:dyDescent="0.2">
      <c r="A305" s="67" t="s">
        <v>799</v>
      </c>
      <c r="B305" s="67" t="s">
        <v>748</v>
      </c>
      <c r="C305" s="181" t="s">
        <v>749</v>
      </c>
      <c r="D305" s="181" t="s">
        <v>750</v>
      </c>
      <c r="E305" s="186"/>
      <c r="F305" s="201">
        <v>4.2</v>
      </c>
      <c r="G305" s="200">
        <v>-0.41189107763548716</v>
      </c>
    </row>
    <row r="306" spans="1:56" x14ac:dyDescent="0.2">
      <c r="A306" s="67" t="s">
        <v>799</v>
      </c>
      <c r="B306" s="67" t="s">
        <v>723</v>
      </c>
      <c r="C306" s="181" t="s">
        <v>724</v>
      </c>
      <c r="D306" s="181" t="s">
        <v>725</v>
      </c>
      <c r="E306" s="186"/>
      <c r="F306" s="201">
        <v>3</v>
      </c>
      <c r="G306" s="200">
        <v>0.43769388041996038</v>
      </c>
    </row>
    <row r="307" spans="1:56" x14ac:dyDescent="0.2">
      <c r="A307" s="67" t="s">
        <v>799</v>
      </c>
      <c r="B307" s="67" t="s">
        <v>685</v>
      </c>
      <c r="C307" s="181" t="s">
        <v>686</v>
      </c>
      <c r="D307" s="181" t="s">
        <v>687</v>
      </c>
      <c r="E307" s="186"/>
      <c r="F307" s="201">
        <v>4</v>
      </c>
      <c r="G307" s="200">
        <v>1.7740965601009684E-2</v>
      </c>
    </row>
    <row r="308" spans="1:56" ht="15.75" thickBot="1" x14ac:dyDescent="0.25">
      <c r="A308" s="67" t="s">
        <v>799</v>
      </c>
      <c r="B308" s="67" t="s">
        <v>698</v>
      </c>
      <c r="C308" s="181" t="s">
        <v>699</v>
      </c>
      <c r="D308" s="181" t="s">
        <v>700</v>
      </c>
      <c r="E308" s="186"/>
      <c r="F308" s="201">
        <v>4.0999999999999996</v>
      </c>
      <c r="G308" s="200">
        <v>-0.30327931147810183</v>
      </c>
    </row>
    <row r="309" spans="1:56" s="19" customFormat="1" x14ac:dyDescent="0.2">
      <c r="A309" s="67" t="s">
        <v>799</v>
      </c>
      <c r="B309" s="67" t="s">
        <v>701</v>
      </c>
      <c r="C309" s="181" t="s">
        <v>702</v>
      </c>
      <c r="D309" s="181" t="s">
        <v>143</v>
      </c>
      <c r="E309" s="186"/>
      <c r="F309" s="201">
        <v>6</v>
      </c>
      <c r="G309" s="200">
        <v>6.2280134688551314E-2</v>
      </c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</row>
    <row r="310" spans="1:56" x14ac:dyDescent="0.2">
      <c r="A310" s="67" t="s">
        <v>799</v>
      </c>
      <c r="B310" s="67" t="s">
        <v>745</v>
      </c>
      <c r="C310" s="181" t="s">
        <v>156</v>
      </c>
      <c r="D310" s="181" t="s">
        <v>157</v>
      </c>
      <c r="E310" s="186"/>
      <c r="F310" s="201">
        <v>2.8</v>
      </c>
      <c r="G310" s="200">
        <v>0.29999999999999982</v>
      </c>
    </row>
    <row r="311" spans="1:56" ht="16.5" customHeight="1" thickBot="1" x14ac:dyDescent="0.25">
      <c r="A311" s="72" t="s">
        <v>5</v>
      </c>
      <c r="B311" s="72" t="s">
        <v>144</v>
      </c>
      <c r="C311" s="184" t="s">
        <v>145</v>
      </c>
      <c r="D311" s="184" t="s">
        <v>143</v>
      </c>
      <c r="E311" s="189"/>
      <c r="F311" s="203">
        <v>11.7</v>
      </c>
      <c r="G311" s="202">
        <v>2.1076510850478112</v>
      </c>
    </row>
    <row r="312" spans="1:56" s="15" customFormat="1" ht="31.5" customHeight="1" thickBot="1" x14ac:dyDescent="0.3">
      <c r="A312" s="3"/>
      <c r="B312" s="3"/>
      <c r="C312" s="185"/>
      <c r="D312" s="185"/>
      <c r="E312" s="185"/>
      <c r="F312" s="190">
        <f>SUM(F3:F311)</f>
        <v>1882.9999999999993</v>
      </c>
      <c r="G312" s="185"/>
    </row>
    <row r="316" spans="1:56" x14ac:dyDescent="0.2">
      <c r="A316" s="3"/>
      <c r="B316" s="3"/>
      <c r="C316" s="185"/>
      <c r="D316" s="185"/>
      <c r="E316" s="185"/>
      <c r="G316" s="185"/>
    </row>
    <row r="320" spans="1:56" x14ac:dyDescent="0.2">
      <c r="A320" s="3"/>
      <c r="B320" s="3"/>
      <c r="C320" s="185"/>
      <c r="D320" s="185"/>
      <c r="E320" s="185"/>
      <c r="G320" s="185"/>
    </row>
    <row r="324" spans="1:7" x14ac:dyDescent="0.2">
      <c r="A324" s="3"/>
      <c r="B324" s="3"/>
      <c r="C324" s="185"/>
      <c r="D324" s="185"/>
      <c r="E324" s="185"/>
      <c r="G324" s="185"/>
    </row>
    <row r="328" spans="1:7" x14ac:dyDescent="0.2">
      <c r="A328" s="3"/>
      <c r="B328" s="3"/>
      <c r="C328" s="185"/>
      <c r="D328" s="185"/>
      <c r="E328" s="185"/>
      <c r="G328" s="185"/>
    </row>
    <row r="332" spans="1:7" x14ac:dyDescent="0.2">
      <c r="A332" s="3"/>
      <c r="B332" s="3"/>
      <c r="C332" s="185"/>
      <c r="D332" s="185"/>
      <c r="E332" s="185"/>
      <c r="G332" s="185"/>
    </row>
    <row r="336" spans="1:7" x14ac:dyDescent="0.2">
      <c r="A336" s="3"/>
      <c r="B336" s="3"/>
      <c r="C336" s="185"/>
      <c r="D336" s="185"/>
      <c r="E336" s="185"/>
      <c r="G336" s="185"/>
    </row>
    <row r="340" spans="1:7" x14ac:dyDescent="0.2">
      <c r="A340" s="3"/>
      <c r="B340" s="3"/>
      <c r="C340" s="185"/>
      <c r="D340" s="185"/>
      <c r="E340" s="185"/>
      <c r="G340" s="185"/>
    </row>
    <row r="344" spans="1:7" x14ac:dyDescent="0.2">
      <c r="A344" s="3"/>
      <c r="B344" s="3"/>
      <c r="C344" s="185"/>
      <c r="D344" s="185"/>
      <c r="E344" s="185"/>
      <c r="G344" s="185"/>
    </row>
    <row r="348" spans="1:7" x14ac:dyDescent="0.2">
      <c r="A348" s="3"/>
      <c r="B348" s="3"/>
      <c r="C348" s="185"/>
      <c r="D348" s="185"/>
      <c r="E348" s="185"/>
      <c r="G348" s="185"/>
    </row>
    <row r="352" spans="1:7" x14ac:dyDescent="0.2">
      <c r="A352" s="3"/>
      <c r="B352" s="3"/>
      <c r="C352" s="185"/>
      <c r="D352" s="185"/>
      <c r="E352" s="185"/>
      <c r="G352" s="185"/>
    </row>
    <row r="356" spans="1:7" x14ac:dyDescent="0.2">
      <c r="A356" s="3"/>
      <c r="B356" s="3"/>
      <c r="C356" s="185"/>
      <c r="D356" s="185"/>
      <c r="E356" s="185"/>
      <c r="G356" s="185"/>
    </row>
    <row r="360" spans="1:7" x14ac:dyDescent="0.2">
      <c r="A360" s="3"/>
      <c r="B360" s="3"/>
      <c r="C360" s="185"/>
      <c r="D360" s="185"/>
      <c r="E360" s="185"/>
      <c r="G360" s="185"/>
    </row>
    <row r="364" spans="1:7" x14ac:dyDescent="0.2">
      <c r="A364" s="3"/>
      <c r="B364" s="3"/>
      <c r="C364" s="185"/>
      <c r="D364" s="185"/>
      <c r="E364" s="185"/>
      <c r="G364" s="185"/>
    </row>
    <row r="368" spans="1:7" x14ac:dyDescent="0.2">
      <c r="A368" s="3"/>
      <c r="B368" s="3"/>
      <c r="C368" s="185"/>
      <c r="D368" s="185"/>
      <c r="E368" s="185"/>
      <c r="G368" s="185"/>
    </row>
    <row r="372" spans="1:7" x14ac:dyDescent="0.2">
      <c r="A372" s="3"/>
      <c r="B372" s="3"/>
      <c r="C372" s="185"/>
      <c r="D372" s="185"/>
      <c r="E372" s="185"/>
      <c r="G372" s="185"/>
    </row>
    <row r="376" spans="1:7" x14ac:dyDescent="0.2">
      <c r="A376" s="3"/>
      <c r="B376" s="3"/>
      <c r="C376" s="185"/>
      <c r="D376" s="185"/>
      <c r="E376" s="185"/>
      <c r="G376" s="185"/>
    </row>
    <row r="380" spans="1:7" x14ac:dyDescent="0.2">
      <c r="A380" s="3"/>
      <c r="B380" s="3"/>
      <c r="C380" s="185"/>
      <c r="D380" s="185"/>
      <c r="E380" s="185"/>
      <c r="G380" s="185"/>
    </row>
    <row r="384" spans="1:7" x14ac:dyDescent="0.2">
      <c r="A384" s="3"/>
      <c r="B384" s="3"/>
      <c r="C384" s="185"/>
      <c r="D384" s="185"/>
      <c r="E384" s="185"/>
      <c r="G384" s="185"/>
    </row>
    <row r="388" spans="1:7" x14ac:dyDescent="0.2">
      <c r="A388" s="3"/>
      <c r="B388" s="3"/>
      <c r="C388" s="185"/>
      <c r="D388" s="185"/>
      <c r="E388" s="185"/>
      <c r="G388" s="185"/>
    </row>
    <row r="392" spans="1:7" x14ac:dyDescent="0.2">
      <c r="A392" s="3"/>
      <c r="B392" s="3"/>
      <c r="C392" s="185"/>
      <c r="D392" s="185"/>
      <c r="E392" s="185"/>
      <c r="G392" s="185"/>
    </row>
    <row r="396" spans="1:7" x14ac:dyDescent="0.2">
      <c r="A396" s="3"/>
      <c r="B396" s="3"/>
      <c r="C396" s="185"/>
      <c r="D396" s="185"/>
      <c r="E396" s="185"/>
      <c r="G396" s="185"/>
    </row>
    <row r="400" spans="1:7" x14ac:dyDescent="0.2">
      <c r="A400" s="3"/>
      <c r="B400" s="3"/>
      <c r="C400" s="185"/>
      <c r="D400" s="185"/>
      <c r="E400" s="185"/>
      <c r="G400" s="185"/>
    </row>
    <row r="404" spans="1:7" x14ac:dyDescent="0.2">
      <c r="A404" s="3"/>
      <c r="B404" s="3"/>
      <c r="C404" s="185"/>
      <c r="D404" s="185"/>
      <c r="E404" s="185"/>
      <c r="G404" s="185"/>
    </row>
    <row r="408" spans="1:7" x14ac:dyDescent="0.2">
      <c r="A408" s="3"/>
      <c r="B408" s="3"/>
      <c r="C408" s="185"/>
      <c r="D408" s="185"/>
      <c r="E408" s="185"/>
      <c r="G408" s="185"/>
    </row>
    <row r="412" spans="1:7" x14ac:dyDescent="0.2">
      <c r="A412" s="3"/>
      <c r="B412" s="3"/>
      <c r="C412" s="185"/>
      <c r="D412" s="185"/>
      <c r="E412" s="185"/>
      <c r="G412" s="185"/>
    </row>
    <row r="416" spans="1:7" x14ac:dyDescent="0.2">
      <c r="A416" s="3"/>
      <c r="B416" s="3"/>
      <c r="C416" s="185"/>
      <c r="D416" s="185"/>
      <c r="E416" s="185"/>
      <c r="G416" s="185"/>
    </row>
    <row r="420" spans="1:7" x14ac:dyDescent="0.2">
      <c r="A420" s="3"/>
      <c r="B420" s="3"/>
      <c r="C420" s="185"/>
      <c r="D420" s="185"/>
      <c r="E420" s="185"/>
      <c r="G420" s="185"/>
    </row>
    <row r="424" spans="1:7" x14ac:dyDescent="0.2">
      <c r="A424" s="3"/>
      <c r="B424" s="3"/>
      <c r="C424" s="185"/>
      <c r="D424" s="185"/>
      <c r="E424" s="185"/>
      <c r="G424" s="185"/>
    </row>
    <row r="428" spans="1:7" x14ac:dyDescent="0.2">
      <c r="A428" s="3"/>
      <c r="B428" s="3"/>
      <c r="C428" s="185"/>
      <c r="D428" s="185"/>
      <c r="E428" s="185"/>
      <c r="G428" s="185"/>
    </row>
    <row r="432" spans="1:7" x14ac:dyDescent="0.2">
      <c r="A432" s="3"/>
      <c r="B432" s="3"/>
      <c r="C432" s="185"/>
      <c r="D432" s="185"/>
      <c r="E432" s="185"/>
      <c r="G432" s="185"/>
    </row>
    <row r="436" spans="1:7" x14ac:dyDescent="0.2">
      <c r="A436" s="3"/>
      <c r="B436" s="3"/>
      <c r="C436" s="185"/>
      <c r="D436" s="185"/>
      <c r="E436" s="185"/>
      <c r="G436" s="185"/>
    </row>
    <row r="440" spans="1:7" x14ac:dyDescent="0.2">
      <c r="A440" s="3"/>
      <c r="B440" s="3"/>
      <c r="C440" s="185"/>
      <c r="D440" s="185"/>
      <c r="E440" s="185"/>
      <c r="G440" s="185"/>
    </row>
    <row r="444" spans="1:7" x14ac:dyDescent="0.2">
      <c r="A444" s="3"/>
      <c r="B444" s="3"/>
      <c r="C444" s="185"/>
      <c r="D444" s="185"/>
      <c r="E444" s="185"/>
      <c r="G444" s="185"/>
    </row>
    <row r="448" spans="1:7" x14ac:dyDescent="0.2">
      <c r="A448" s="3"/>
      <c r="B448" s="3"/>
      <c r="C448" s="185"/>
      <c r="D448" s="185"/>
      <c r="E448" s="185"/>
      <c r="G448" s="185"/>
    </row>
    <row r="452" spans="1:7" x14ac:dyDescent="0.2">
      <c r="A452" s="3"/>
      <c r="B452" s="3"/>
      <c r="C452" s="185"/>
      <c r="D452" s="185"/>
      <c r="E452" s="185"/>
      <c r="G452" s="185"/>
    </row>
    <row r="456" spans="1:7" x14ac:dyDescent="0.2">
      <c r="A456" s="3"/>
      <c r="B456" s="3"/>
      <c r="C456" s="185"/>
      <c r="D456" s="185"/>
      <c r="E456" s="185"/>
      <c r="G456" s="185"/>
    </row>
    <row r="460" spans="1:7" x14ac:dyDescent="0.2">
      <c r="A460" s="3"/>
      <c r="B460" s="3"/>
      <c r="C460" s="185"/>
      <c r="D460" s="185"/>
      <c r="E460" s="185"/>
      <c r="G460" s="185"/>
    </row>
    <row r="464" spans="1:7" x14ac:dyDescent="0.2">
      <c r="A464" s="3"/>
      <c r="B464" s="3"/>
      <c r="C464" s="185"/>
      <c r="D464" s="185"/>
      <c r="E464" s="185"/>
      <c r="G464" s="185"/>
    </row>
    <row r="468" spans="1:7" x14ac:dyDescent="0.2">
      <c r="A468" s="3"/>
      <c r="B468" s="3"/>
      <c r="C468" s="185"/>
      <c r="D468" s="185"/>
      <c r="E468" s="185"/>
      <c r="G468" s="185"/>
    </row>
    <row r="472" spans="1:7" x14ac:dyDescent="0.2">
      <c r="A472" s="3"/>
      <c r="B472" s="3"/>
      <c r="C472" s="185"/>
      <c r="D472" s="185"/>
      <c r="E472" s="185"/>
      <c r="G472" s="185"/>
    </row>
    <row r="476" spans="1:7" x14ac:dyDescent="0.2">
      <c r="A476" s="3"/>
      <c r="B476" s="3"/>
      <c r="C476" s="185"/>
      <c r="D476" s="185"/>
      <c r="E476" s="185"/>
      <c r="G476" s="185"/>
    </row>
    <row r="480" spans="1:7" x14ac:dyDescent="0.2">
      <c r="A480" s="3"/>
      <c r="B480" s="3"/>
      <c r="C480" s="185"/>
      <c r="D480" s="185"/>
      <c r="E480" s="185"/>
      <c r="G480" s="185"/>
    </row>
    <row r="484" spans="1:7" x14ac:dyDescent="0.2">
      <c r="A484" s="3"/>
      <c r="B484" s="3"/>
      <c r="C484" s="185"/>
      <c r="D484" s="185"/>
      <c r="E484" s="185"/>
      <c r="G484" s="185"/>
    </row>
    <row r="488" spans="1:7" x14ac:dyDescent="0.2">
      <c r="A488" s="3"/>
      <c r="B488" s="3"/>
      <c r="C488" s="185"/>
      <c r="D488" s="185"/>
      <c r="E488" s="185"/>
      <c r="G488" s="185"/>
    </row>
  </sheetData>
  <autoFilter ref="A2:BD312" xr:uid="{00000000-0001-0000-0000-000000000000}">
    <sortState xmlns:xlrd2="http://schemas.microsoft.com/office/spreadsheetml/2017/richdata2" ref="A3:BD312">
      <sortCondition ref="B2:B312"/>
    </sortState>
  </autoFilter>
  <pageMargins left="0" right="0" top="0" bottom="0" header="0.31496062992125984" footer="0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6BEC-86FF-4D71-9443-49A1FD95BCC7}">
  <dimension ref="A2:F9"/>
  <sheetViews>
    <sheetView workbookViewId="0">
      <selection activeCell="I26" sqref="I26"/>
    </sheetView>
  </sheetViews>
  <sheetFormatPr baseColWidth="10" defaultRowHeight="15" x14ac:dyDescent="0.25"/>
  <cols>
    <col min="2" max="2" width="17.28515625" bestFit="1" customWidth="1"/>
    <col min="3" max="3" width="17.28515625" customWidth="1"/>
    <col min="4" max="4" width="13.7109375" bestFit="1" customWidth="1"/>
    <col min="12" max="12" width="35.7109375" bestFit="1" customWidth="1"/>
  </cols>
  <sheetData>
    <row r="2" spans="1:6" ht="15.75" thickBot="1" x14ac:dyDescent="0.3">
      <c r="B2" t="s">
        <v>835</v>
      </c>
      <c r="C2" t="s">
        <v>836</v>
      </c>
      <c r="D2" t="s">
        <v>837</v>
      </c>
      <c r="E2" t="s">
        <v>838</v>
      </c>
    </row>
    <row r="3" spans="1:6" ht="15.75" x14ac:dyDescent="0.25">
      <c r="A3" s="175" t="s">
        <v>791</v>
      </c>
      <c r="B3" s="176">
        <f>SUBTOTAL(9,'AED 2025-2026'!F3:F68)</f>
        <v>394.30000000000007</v>
      </c>
      <c r="C3" s="176" t="e">
        <f>SUBTOTAL(9,'AED 2025-2026'!#REF!)</f>
        <v>#REF!</v>
      </c>
      <c r="D3" s="14" t="e">
        <f>SUBTOTAL(9,'AED 2025-2026'!#REF!)</f>
        <v>#REF!</v>
      </c>
      <c r="E3" s="14" t="e">
        <f>SUBTOTAL(9,'AED 2025-2026'!#REF!)</f>
        <v>#REF!</v>
      </c>
    </row>
    <row r="4" spans="1:6" ht="15.75" x14ac:dyDescent="0.25">
      <c r="A4" s="177" t="s">
        <v>792</v>
      </c>
      <c r="B4" s="176">
        <f>SUBTOTAL(9,'AED 2025-2026'!F69:F90)</f>
        <v>112.80000000000001</v>
      </c>
      <c r="C4" s="176" t="e">
        <f>SUBTOTAL(9,'AED 2025-2026'!#REF!)</f>
        <v>#REF!</v>
      </c>
      <c r="D4" s="14" t="e">
        <f>SUBTOTAL(9,'AED 2025-2026'!#REF!)</f>
        <v>#REF!</v>
      </c>
      <c r="E4" s="14" t="e">
        <f>SUBTOTAL(9,'AED 2025-2026'!#REF!)</f>
        <v>#REF!</v>
      </c>
    </row>
    <row r="5" spans="1:6" ht="15.75" x14ac:dyDescent="0.25">
      <c r="A5" s="177" t="s">
        <v>793</v>
      </c>
      <c r="B5" s="176">
        <f>SUBTOTAL(9,'AED 2025-2026'!F91:F180)</f>
        <v>601.39999999999975</v>
      </c>
      <c r="C5" s="176" t="e">
        <f>SUBTOTAL(9,'AED 2025-2026'!#REF!)</f>
        <v>#REF!</v>
      </c>
      <c r="D5" s="14" t="e">
        <f>SUBTOTAL(9,'AED 2025-2026'!#REF!)</f>
        <v>#REF!</v>
      </c>
      <c r="E5" s="14">
        <v>0</v>
      </c>
    </row>
    <row r="6" spans="1:6" ht="15.75" x14ac:dyDescent="0.25">
      <c r="A6" s="178" t="s">
        <v>794</v>
      </c>
      <c r="B6" s="176">
        <f>SUBTOTAL(9,'AED 2025-2026'!F181:F218)</f>
        <v>198.8</v>
      </c>
      <c r="C6" s="176" t="e">
        <f>SUBTOTAL(9,'AED 2025-2026'!#REF!)</f>
        <v>#REF!</v>
      </c>
      <c r="D6" s="14" t="e">
        <f>SUBTOTAL(9,'AED 2025-2026'!#REF!)</f>
        <v>#REF!</v>
      </c>
      <c r="E6" s="14" t="e">
        <f>SUBTOTAL(9,'AED 2025-2026'!#REF!)</f>
        <v>#REF!</v>
      </c>
    </row>
    <row r="7" spans="1:6" ht="15.75" x14ac:dyDescent="0.25">
      <c r="A7" s="177" t="s">
        <v>795</v>
      </c>
      <c r="B7" s="176">
        <f>(SUBTOTAL(9,'AED 2025-2026'!F219:F221))</f>
        <v>18.100000000000001</v>
      </c>
      <c r="C7" s="176" t="e">
        <f>SUBTOTAL(9,'AED 2025-2026'!#REF!)</f>
        <v>#REF!</v>
      </c>
      <c r="D7" s="14" t="e">
        <f>SUBTOTAL(9,'AED 2025-2026'!#REF!)</f>
        <v>#REF!</v>
      </c>
      <c r="E7" s="14" t="e">
        <f>SUBTOTAL(9,'AED 2025-2026'!#REF!)</f>
        <v>#REF!</v>
      </c>
    </row>
    <row r="8" spans="1:6" ht="15.75" x14ac:dyDescent="0.25">
      <c r="A8" s="177" t="s">
        <v>796</v>
      </c>
      <c r="B8" s="176">
        <f>SUBTOTAL(9,'AED 2025-2026'!F222:F252)</f>
        <v>190.59999999999997</v>
      </c>
      <c r="C8" s="176" t="e">
        <f>SUBTOTAL(9,'AED 2025-2026'!#REF!)</f>
        <v>#REF!</v>
      </c>
      <c r="D8" s="14" t="e">
        <f>SUBTOTAL(9,'AED 2025-2026'!#REF!)</f>
        <v>#REF!</v>
      </c>
      <c r="E8" s="14" t="e">
        <f>SUBTOTAL(9,'AED 2025-2026'!#REF!)</f>
        <v>#REF!</v>
      </c>
    </row>
    <row r="9" spans="1:6" ht="15.75" x14ac:dyDescent="0.25">
      <c r="A9" s="177" t="s">
        <v>797</v>
      </c>
      <c r="B9" s="176">
        <f>SUBTOTAL(9,'AED 2025-2026'!F253:F311)</f>
        <v>367</v>
      </c>
      <c r="C9" s="176" t="e">
        <f>SUBTOTAL(9,'AED 2025-2026'!#REF!)</f>
        <v>#REF!</v>
      </c>
      <c r="D9" s="14" t="e">
        <f>SUBTOTAL(9,'AED 2025-2026'!#REF!)</f>
        <v>#REF!</v>
      </c>
      <c r="E9" s="14" t="e">
        <f>SUBTOTAL(9,'AED 2025-2026'!#REF!)</f>
        <v>#REF!</v>
      </c>
      <c r="F9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E17A-9530-4537-8ECB-8B58272593D4}">
  <sheetPr>
    <pageSetUpPr fitToPage="1"/>
  </sheetPr>
  <dimension ref="A1:BZ338"/>
  <sheetViews>
    <sheetView zoomScale="60" zoomScaleNormal="60" workbookViewId="0">
      <pane xSplit="5" ySplit="3" topLeftCell="J4" activePane="bottomRight" state="frozenSplit"/>
      <selection activeCell="F7" sqref="F7"/>
      <selection pane="topRight" activeCell="F7" sqref="F7"/>
      <selection pane="bottomLeft" activeCell="F7" sqref="F7"/>
      <selection pane="bottomRight" activeCell="J7" sqref="J7"/>
    </sheetView>
  </sheetViews>
  <sheetFormatPr baseColWidth="10" defaultColWidth="11.42578125" defaultRowHeight="15.75" x14ac:dyDescent="0.2"/>
  <cols>
    <col min="1" max="1" width="7" style="14" customWidth="1"/>
    <col min="2" max="2" width="18.28515625" style="14" customWidth="1"/>
    <col min="3" max="3" width="12.85546875" style="15" bestFit="1" customWidth="1"/>
    <col min="4" max="4" width="42.7109375" style="14" customWidth="1"/>
    <col min="5" max="5" width="37.5703125" style="14" customWidth="1"/>
    <col min="6" max="6" width="20.140625" style="16" customWidth="1"/>
    <col min="7" max="7" width="13" style="15" customWidth="1"/>
    <col min="8" max="8" width="15" style="26" customWidth="1"/>
    <col min="9" max="9" width="19" style="26" customWidth="1"/>
    <col min="10" max="10" width="30.5703125" style="49" customWidth="1"/>
    <col min="11" max="11" width="21.140625" style="49" customWidth="1"/>
    <col min="12" max="12" width="12.5703125" style="49" customWidth="1"/>
    <col min="13" max="13" width="19.5703125" style="49" customWidth="1"/>
    <col min="14" max="14" width="19.5703125" style="167" customWidth="1"/>
    <col min="15" max="15" width="12.5703125" style="26" customWidth="1"/>
    <col min="16" max="16" width="10.85546875" style="14" customWidth="1"/>
    <col min="17" max="17" width="11.42578125" style="14"/>
    <col min="18" max="18" width="15.28515625" style="14" customWidth="1"/>
    <col min="19" max="20" width="22" style="14" customWidth="1"/>
    <col min="21" max="16384" width="11.42578125" style="14"/>
  </cols>
  <sheetData>
    <row r="1" spans="1:23" ht="19.5" thickBot="1" x14ac:dyDescent="0.35">
      <c r="F1" s="205" t="s">
        <v>814</v>
      </c>
      <c r="G1" s="205"/>
      <c r="H1" s="205"/>
      <c r="I1" s="205"/>
      <c r="K1" s="206" t="s">
        <v>801</v>
      </c>
      <c r="L1" s="206"/>
      <c r="M1" s="206"/>
      <c r="N1" s="206"/>
      <c r="O1" s="206"/>
      <c r="P1" s="206"/>
    </row>
    <row r="2" spans="1:23" s="1" customFormat="1" ht="51" customHeight="1" thickBot="1" x14ac:dyDescent="0.25">
      <c r="B2" s="2"/>
      <c r="C2" s="2"/>
      <c r="D2" s="2"/>
      <c r="E2" s="64"/>
      <c r="F2" s="16"/>
      <c r="G2" s="15"/>
      <c r="H2" s="26"/>
      <c r="I2" s="26"/>
      <c r="J2" s="89"/>
      <c r="K2" s="207" t="s">
        <v>813</v>
      </c>
      <c r="L2" s="208"/>
      <c r="M2" s="164"/>
      <c r="N2" s="169"/>
      <c r="O2" s="209" t="s">
        <v>809</v>
      </c>
      <c r="P2" s="210"/>
      <c r="Q2" s="164"/>
      <c r="R2" s="164"/>
    </row>
    <row r="3" spans="1:23" s="4" customFormat="1" ht="109.5" customHeight="1" thickBot="1" x14ac:dyDescent="0.3">
      <c r="A3" s="3"/>
      <c r="B3" s="63" t="s">
        <v>2</v>
      </c>
      <c r="C3" s="5" t="s">
        <v>1</v>
      </c>
      <c r="D3" s="63" t="s">
        <v>3</v>
      </c>
      <c r="E3" s="63" t="s">
        <v>768</v>
      </c>
      <c r="F3" s="110" t="s">
        <v>805</v>
      </c>
      <c r="G3" s="77" t="s">
        <v>800</v>
      </c>
      <c r="H3" s="119" t="s">
        <v>769</v>
      </c>
      <c r="I3" s="136" t="s">
        <v>808</v>
      </c>
      <c r="J3" s="90"/>
      <c r="K3" s="142" t="s">
        <v>812</v>
      </c>
      <c r="L3" s="149" t="s">
        <v>811</v>
      </c>
      <c r="M3" s="165" t="s">
        <v>816</v>
      </c>
      <c r="N3" s="170" t="s">
        <v>817</v>
      </c>
      <c r="O3" s="150" t="s">
        <v>809</v>
      </c>
      <c r="P3" s="151" t="s">
        <v>810</v>
      </c>
      <c r="Q3" s="165" t="s">
        <v>816</v>
      </c>
      <c r="R3" s="170" t="s">
        <v>817</v>
      </c>
      <c r="V3" s="173" t="s">
        <v>822</v>
      </c>
      <c r="W3" s="4" t="s">
        <v>828</v>
      </c>
    </row>
    <row r="4" spans="1:23" x14ac:dyDescent="0.2">
      <c r="A4" s="12"/>
      <c r="B4" s="120" t="s">
        <v>241</v>
      </c>
      <c r="C4" s="66" t="s">
        <v>799</v>
      </c>
      <c r="D4" s="56"/>
      <c r="E4" s="95" t="s">
        <v>242</v>
      </c>
      <c r="F4" s="75">
        <v>3.7</v>
      </c>
      <c r="G4" s="53"/>
      <c r="H4" s="111"/>
      <c r="I4" s="137">
        <f>F4+G4+H4</f>
        <v>3.7</v>
      </c>
      <c r="J4" s="91"/>
      <c r="K4" s="143">
        <f t="shared" ref="K4:K67" si="0">I4-L4-O4-P4</f>
        <v>2.3000000000000003</v>
      </c>
      <c r="L4" s="141"/>
      <c r="M4" s="166">
        <f>IFERROR((VLOOKUP(B4,'conso aed'!A:B,2,FALSE)),0)</f>
        <v>2.2999999999999998</v>
      </c>
      <c r="N4" s="171">
        <f>K4+L4-M4</f>
        <v>0</v>
      </c>
      <c r="O4" s="144">
        <v>1.4</v>
      </c>
      <c r="P4" s="152"/>
      <c r="Q4" s="166">
        <f>IFERROR((VLOOKUP(B4,'conso ade'!A:B,2,FALSE)),0)</f>
        <v>1.4</v>
      </c>
      <c r="R4" s="171">
        <f>O4+P4-Q4</f>
        <v>0</v>
      </c>
      <c r="S4" s="23">
        <f>I4-K4-L4-O4-P4</f>
        <v>0</v>
      </c>
      <c r="T4" s="23">
        <f>+K4+L4+O4+P4-M4-Q4</f>
        <v>0</v>
      </c>
      <c r="W4" s="14" t="s">
        <v>823</v>
      </c>
    </row>
    <row r="5" spans="1:23" x14ac:dyDescent="0.2">
      <c r="A5" s="12"/>
      <c r="B5" s="121" t="s">
        <v>246</v>
      </c>
      <c r="C5" s="67" t="s">
        <v>799</v>
      </c>
      <c r="D5" s="9" t="s">
        <v>247</v>
      </c>
      <c r="E5" s="96" t="s">
        <v>248</v>
      </c>
      <c r="F5" s="61">
        <v>3.5</v>
      </c>
      <c r="G5" s="54"/>
      <c r="H5" s="112"/>
      <c r="I5" s="138">
        <f t="shared" ref="I5:I68" si="1">F5+G5+H5</f>
        <v>3.5</v>
      </c>
      <c r="J5" s="91"/>
      <c r="K5" s="143">
        <f t="shared" si="0"/>
        <v>2.67</v>
      </c>
      <c r="L5" s="141"/>
      <c r="M5" s="166">
        <f>IFERROR((VLOOKUP(B5,'conso aed'!A:B,2,FALSE)),0)</f>
        <v>3.173</v>
      </c>
      <c r="N5" s="171">
        <f t="shared" ref="N5:N68" si="2">K5+L5-M5</f>
        <v>-0.50300000000000011</v>
      </c>
      <c r="O5" s="144">
        <v>0.83</v>
      </c>
      <c r="P5" s="152"/>
      <c r="Q5" s="166">
        <f>IFERROR((VLOOKUP(B5,'conso ade'!A:B,2,FALSE)),0)</f>
        <v>0.83</v>
      </c>
      <c r="R5" s="171">
        <f t="shared" ref="R5:R68" si="3">O5+P5-Q5</f>
        <v>0</v>
      </c>
      <c r="S5" s="23">
        <f t="shared" ref="S5:S68" si="4">I5-K5-L5-O5-P5</f>
        <v>1.1102230246251565E-16</v>
      </c>
      <c r="T5" s="23">
        <f t="shared" ref="T5:T68" si="5">+K5+L5+O5+P5-M5-Q5</f>
        <v>-0.503</v>
      </c>
      <c r="W5" s="14" t="s">
        <v>824</v>
      </c>
    </row>
    <row r="6" spans="1:23" x14ac:dyDescent="0.2">
      <c r="A6" s="12"/>
      <c r="B6" s="121" t="s">
        <v>249</v>
      </c>
      <c r="C6" s="67" t="s">
        <v>799</v>
      </c>
      <c r="D6" s="9" t="s">
        <v>250</v>
      </c>
      <c r="E6" s="96" t="s">
        <v>251</v>
      </c>
      <c r="F6" s="76">
        <v>6.6</v>
      </c>
      <c r="G6" s="54"/>
      <c r="H6" s="112"/>
      <c r="I6" s="138">
        <f t="shared" si="1"/>
        <v>6.6</v>
      </c>
      <c r="J6" s="91"/>
      <c r="K6" s="143">
        <f t="shared" si="0"/>
        <v>6.6</v>
      </c>
      <c r="L6" s="141"/>
      <c r="M6" s="166">
        <f>IFERROR((VLOOKUP(B6,'conso aed'!A:B,2,FALSE)),0)</f>
        <v>7.3000000000000007</v>
      </c>
      <c r="N6" s="171">
        <f t="shared" si="2"/>
        <v>-0.70000000000000107</v>
      </c>
      <c r="O6" s="144"/>
      <c r="P6" s="152"/>
      <c r="Q6" s="166">
        <f>IFERROR((VLOOKUP(B6,'conso ade'!A:B,2,FALSE)),0)</f>
        <v>0</v>
      </c>
      <c r="R6" s="171">
        <f t="shared" si="3"/>
        <v>0</v>
      </c>
      <c r="S6" s="23">
        <f t="shared" si="4"/>
        <v>0</v>
      </c>
      <c r="T6" s="23">
        <f t="shared" si="5"/>
        <v>-0.70000000000000107</v>
      </c>
    </row>
    <row r="7" spans="1:23" x14ac:dyDescent="0.2">
      <c r="A7" s="12"/>
      <c r="B7" s="121" t="s">
        <v>255</v>
      </c>
      <c r="C7" s="67" t="s">
        <v>799</v>
      </c>
      <c r="D7" s="9" t="s">
        <v>156</v>
      </c>
      <c r="E7" s="96" t="s">
        <v>8</v>
      </c>
      <c r="F7" s="61">
        <v>3.5</v>
      </c>
      <c r="G7" s="54"/>
      <c r="H7" s="112"/>
      <c r="I7" s="138">
        <f t="shared" si="1"/>
        <v>3.5</v>
      </c>
      <c r="J7" s="91">
        <v>1.5</v>
      </c>
      <c r="K7" s="143">
        <f t="shared" si="0"/>
        <v>0.79999999999999982</v>
      </c>
      <c r="L7" s="141"/>
      <c r="M7" s="166">
        <f>IFERROR((VLOOKUP(B7,'conso aed'!A:B,2,FALSE)),0)</f>
        <v>0.8</v>
      </c>
      <c r="N7" s="171">
        <f t="shared" si="2"/>
        <v>0</v>
      </c>
      <c r="O7" s="144">
        <v>2.7</v>
      </c>
      <c r="P7" s="152"/>
      <c r="Q7" s="166">
        <f>IFERROR((VLOOKUP(B7,'conso ade'!A:B,2,FALSE)),0)</f>
        <v>2.7</v>
      </c>
      <c r="R7" s="171">
        <f t="shared" si="3"/>
        <v>0</v>
      </c>
      <c r="S7" s="23">
        <f t="shared" si="4"/>
        <v>0</v>
      </c>
      <c r="T7" s="23">
        <f t="shared" si="5"/>
        <v>0</v>
      </c>
      <c r="V7" s="14" t="s">
        <v>802</v>
      </c>
    </row>
    <row r="8" spans="1:23" x14ac:dyDescent="0.2">
      <c r="A8" s="12"/>
      <c r="B8" s="121" t="s">
        <v>262</v>
      </c>
      <c r="C8" s="67" t="s">
        <v>799</v>
      </c>
      <c r="D8" s="9" t="s">
        <v>263</v>
      </c>
      <c r="E8" s="96" t="s">
        <v>264</v>
      </c>
      <c r="F8" s="61">
        <v>4.8</v>
      </c>
      <c r="G8" s="54"/>
      <c r="H8" s="112"/>
      <c r="I8" s="138">
        <f t="shared" si="1"/>
        <v>4.8</v>
      </c>
      <c r="J8" s="91"/>
      <c r="K8" s="143">
        <f t="shared" si="0"/>
        <v>4</v>
      </c>
      <c r="L8" s="141"/>
      <c r="M8" s="166">
        <f>IFERROR((VLOOKUP(B8,'conso aed'!A:B,2,FALSE)),0)</f>
        <v>4</v>
      </c>
      <c r="N8" s="171">
        <f t="shared" si="2"/>
        <v>0</v>
      </c>
      <c r="O8" s="144">
        <v>0.8</v>
      </c>
      <c r="P8" s="152"/>
      <c r="Q8" s="166">
        <f>IFERROR((VLOOKUP(B8,'conso ade'!A:B,2,FALSE)),0)</f>
        <v>0.8</v>
      </c>
      <c r="R8" s="171">
        <f t="shared" si="3"/>
        <v>0</v>
      </c>
      <c r="S8" s="23">
        <f t="shared" si="4"/>
        <v>-2.2204460492503131E-16</v>
      </c>
      <c r="T8" s="23">
        <f t="shared" si="5"/>
        <v>0</v>
      </c>
    </row>
    <row r="9" spans="1:23" x14ac:dyDescent="0.2">
      <c r="A9" s="12"/>
      <c r="B9" s="121" t="s">
        <v>265</v>
      </c>
      <c r="C9" s="67" t="s">
        <v>799</v>
      </c>
      <c r="D9" s="9" t="s">
        <v>266</v>
      </c>
      <c r="E9" s="96" t="s">
        <v>267</v>
      </c>
      <c r="F9" s="61">
        <v>4.8</v>
      </c>
      <c r="G9" s="54"/>
      <c r="H9" s="113"/>
      <c r="I9" s="138">
        <f t="shared" si="1"/>
        <v>4.8</v>
      </c>
      <c r="J9" s="91"/>
      <c r="K9" s="143">
        <f t="shared" si="0"/>
        <v>2.1</v>
      </c>
      <c r="L9" s="141"/>
      <c r="M9" s="166">
        <f>IFERROR((VLOOKUP(B9,'conso aed'!A:B,2,FALSE)),0)</f>
        <v>2.1</v>
      </c>
      <c r="N9" s="171">
        <f t="shared" si="2"/>
        <v>0</v>
      </c>
      <c r="O9" s="145">
        <v>2.6999999999999997</v>
      </c>
      <c r="P9" s="153"/>
      <c r="Q9" s="166">
        <f>IFERROR((VLOOKUP(B9,'conso ade'!A:B,2,FALSE)),0)</f>
        <v>2.7</v>
      </c>
      <c r="R9" s="171">
        <f t="shared" si="3"/>
        <v>0</v>
      </c>
      <c r="S9" s="23">
        <f t="shared" si="4"/>
        <v>0</v>
      </c>
      <c r="T9" s="23">
        <f t="shared" si="5"/>
        <v>0</v>
      </c>
    </row>
    <row r="10" spans="1:23" x14ac:dyDescent="0.2">
      <c r="A10" s="12"/>
      <c r="B10" s="121" t="s">
        <v>271</v>
      </c>
      <c r="C10" s="67" t="s">
        <v>799</v>
      </c>
      <c r="D10" s="9" t="s">
        <v>272</v>
      </c>
      <c r="E10" s="96" t="s">
        <v>273</v>
      </c>
      <c r="F10" s="61">
        <v>4.8</v>
      </c>
      <c r="G10" s="54"/>
      <c r="H10" s="112"/>
      <c r="I10" s="138">
        <f t="shared" si="1"/>
        <v>4.8</v>
      </c>
      <c r="J10" s="91"/>
      <c r="K10" s="143">
        <f t="shared" si="0"/>
        <v>4.8</v>
      </c>
      <c r="L10" s="141"/>
      <c r="M10" s="166">
        <f>IFERROR((VLOOKUP(B10,'conso aed'!A:B,2,FALSE)),0)</f>
        <v>4.8</v>
      </c>
      <c r="N10" s="171">
        <f t="shared" si="2"/>
        <v>0</v>
      </c>
      <c r="O10" s="144"/>
      <c r="P10" s="152"/>
      <c r="Q10" s="166">
        <f>IFERROR((VLOOKUP(B10,'conso ade'!A:B,2,FALSE)),0)</f>
        <v>0</v>
      </c>
      <c r="R10" s="171">
        <f t="shared" si="3"/>
        <v>0</v>
      </c>
      <c r="S10" s="23">
        <f t="shared" si="4"/>
        <v>0</v>
      </c>
      <c r="T10" s="23">
        <f t="shared" si="5"/>
        <v>0</v>
      </c>
    </row>
    <row r="11" spans="1:23" x14ac:dyDescent="0.2">
      <c r="A11" s="12"/>
      <c r="B11" s="121" t="s">
        <v>274</v>
      </c>
      <c r="C11" s="67" t="s">
        <v>799</v>
      </c>
      <c r="D11" s="9" t="s">
        <v>275</v>
      </c>
      <c r="E11" s="97" t="s">
        <v>163</v>
      </c>
      <c r="F11" s="61">
        <v>3.7</v>
      </c>
      <c r="G11" s="54"/>
      <c r="H11" s="112"/>
      <c r="I11" s="138">
        <f t="shared" si="1"/>
        <v>3.7</v>
      </c>
      <c r="J11" s="91"/>
      <c r="K11" s="143">
        <f t="shared" si="0"/>
        <v>3.7</v>
      </c>
      <c r="L11" s="141"/>
      <c r="M11" s="166">
        <f>IFERROR((VLOOKUP(B11,'conso aed'!A:B,2,FALSE)),0)</f>
        <v>3.7</v>
      </c>
      <c r="N11" s="171">
        <f t="shared" si="2"/>
        <v>0</v>
      </c>
      <c r="O11" s="144"/>
      <c r="P11" s="152"/>
      <c r="Q11" s="166">
        <f>IFERROR((VLOOKUP(B11,'conso ade'!A:B,2,FALSE)),0)</f>
        <v>0</v>
      </c>
      <c r="R11" s="171">
        <f t="shared" si="3"/>
        <v>0</v>
      </c>
      <c r="S11" s="23">
        <f t="shared" si="4"/>
        <v>0</v>
      </c>
      <c r="T11" s="23">
        <f t="shared" si="5"/>
        <v>0</v>
      </c>
    </row>
    <row r="12" spans="1:23" x14ac:dyDescent="0.2">
      <c r="A12" s="12"/>
      <c r="B12" s="121" t="s">
        <v>282</v>
      </c>
      <c r="C12" s="67" t="s">
        <v>799</v>
      </c>
      <c r="D12" s="9" t="s">
        <v>283</v>
      </c>
      <c r="E12" s="96" t="s">
        <v>284</v>
      </c>
      <c r="F12" s="61">
        <v>3.2</v>
      </c>
      <c r="G12" s="54"/>
      <c r="H12" s="112"/>
      <c r="I12" s="138">
        <f t="shared" si="1"/>
        <v>3.2</v>
      </c>
      <c r="J12" s="91"/>
      <c r="K12" s="143">
        <f t="shared" si="0"/>
        <v>2.2000000000000002</v>
      </c>
      <c r="L12" s="141"/>
      <c r="M12" s="166">
        <f>IFERROR((VLOOKUP(B12,'conso aed'!A:B,2,FALSE)),0)</f>
        <v>2.2000000000000002</v>
      </c>
      <c r="N12" s="171">
        <f t="shared" si="2"/>
        <v>0</v>
      </c>
      <c r="O12" s="144">
        <v>1</v>
      </c>
      <c r="P12" s="152"/>
      <c r="Q12" s="166">
        <f>IFERROR((VLOOKUP(B12,'conso ade'!A:B,2,FALSE)),0)</f>
        <v>1</v>
      </c>
      <c r="R12" s="171">
        <f t="shared" si="3"/>
        <v>0</v>
      </c>
      <c r="S12" s="23">
        <f t="shared" si="4"/>
        <v>0</v>
      </c>
      <c r="T12" s="23">
        <f t="shared" si="5"/>
        <v>0</v>
      </c>
    </row>
    <row r="13" spans="1:23" x14ac:dyDescent="0.2">
      <c r="A13" s="12"/>
      <c r="B13" s="121" t="s">
        <v>287</v>
      </c>
      <c r="C13" s="67" t="s">
        <v>799</v>
      </c>
      <c r="D13" s="9" t="s">
        <v>288</v>
      </c>
      <c r="E13" s="96" t="s">
        <v>289</v>
      </c>
      <c r="F13" s="61">
        <v>2.5</v>
      </c>
      <c r="G13" s="54"/>
      <c r="H13" s="112"/>
      <c r="I13" s="138">
        <f t="shared" si="1"/>
        <v>2.5</v>
      </c>
      <c r="J13" s="91"/>
      <c r="K13" s="143">
        <f t="shared" si="0"/>
        <v>2.5</v>
      </c>
      <c r="L13" s="141"/>
      <c r="M13" s="166">
        <f>IFERROR((VLOOKUP(B13,'conso aed'!A:B,2,FALSE)),0)</f>
        <v>2.5</v>
      </c>
      <c r="N13" s="171">
        <f t="shared" si="2"/>
        <v>0</v>
      </c>
      <c r="O13" s="144"/>
      <c r="P13" s="152"/>
      <c r="Q13" s="166">
        <f>IFERROR((VLOOKUP(B13,'conso ade'!A:B,2,FALSE)),0)</f>
        <v>0</v>
      </c>
      <c r="R13" s="171">
        <f t="shared" si="3"/>
        <v>0</v>
      </c>
      <c r="S13" s="23">
        <f t="shared" si="4"/>
        <v>0</v>
      </c>
      <c r="T13" s="23">
        <f t="shared" si="5"/>
        <v>0</v>
      </c>
    </row>
    <row r="14" spans="1:23" x14ac:dyDescent="0.2">
      <c r="A14" s="12"/>
      <c r="B14" s="121" t="s">
        <v>293</v>
      </c>
      <c r="C14" s="67" t="s">
        <v>799</v>
      </c>
      <c r="D14" s="9" t="s">
        <v>294</v>
      </c>
      <c r="E14" s="96" t="s">
        <v>295</v>
      </c>
      <c r="F14" s="61">
        <v>3</v>
      </c>
      <c r="G14" s="54"/>
      <c r="H14" s="113"/>
      <c r="I14" s="138">
        <f t="shared" si="1"/>
        <v>3</v>
      </c>
      <c r="J14" s="91"/>
      <c r="K14" s="143">
        <f t="shared" si="0"/>
        <v>3</v>
      </c>
      <c r="L14" s="141"/>
      <c r="M14" s="166">
        <f>IFERROR((VLOOKUP(B14,'conso aed'!A:B,2,FALSE)),0)</f>
        <v>3.0000000000000004</v>
      </c>
      <c r="N14" s="171">
        <f t="shared" si="2"/>
        <v>0</v>
      </c>
      <c r="O14" s="145"/>
      <c r="P14" s="153"/>
      <c r="Q14" s="166">
        <f>IFERROR((VLOOKUP(B14,'conso ade'!A:B,2,FALSE)),0)</f>
        <v>0</v>
      </c>
      <c r="R14" s="171">
        <f t="shared" si="3"/>
        <v>0</v>
      </c>
      <c r="S14" s="23">
        <f t="shared" si="4"/>
        <v>0</v>
      </c>
      <c r="T14" s="23">
        <f t="shared" si="5"/>
        <v>-4.4408920985006262E-16</v>
      </c>
    </row>
    <row r="15" spans="1:23" x14ac:dyDescent="0.2">
      <c r="A15" s="12"/>
      <c r="B15" s="121" t="s">
        <v>299</v>
      </c>
      <c r="C15" s="67" t="s">
        <v>799</v>
      </c>
      <c r="D15" s="9" t="s">
        <v>300</v>
      </c>
      <c r="E15" s="96" t="s">
        <v>301</v>
      </c>
      <c r="F15" s="61">
        <v>7.7</v>
      </c>
      <c r="G15" s="54"/>
      <c r="H15" s="113"/>
      <c r="I15" s="138">
        <f t="shared" si="1"/>
        <v>7.7</v>
      </c>
      <c r="J15" s="91"/>
      <c r="K15" s="143">
        <f t="shared" si="0"/>
        <v>5</v>
      </c>
      <c r="L15" s="141"/>
      <c r="M15" s="166">
        <f>IFERROR((VLOOKUP(B15,'conso aed'!A:B,2,FALSE)),0)</f>
        <v>5</v>
      </c>
      <c r="N15" s="171">
        <f t="shared" si="2"/>
        <v>0</v>
      </c>
      <c r="O15" s="145">
        <v>2.7</v>
      </c>
      <c r="P15" s="153"/>
      <c r="Q15" s="166">
        <f>IFERROR((VLOOKUP(B15,'conso ade'!A:B,2,FALSE)),0)</f>
        <v>2.7</v>
      </c>
      <c r="R15" s="171">
        <f t="shared" si="3"/>
        <v>0</v>
      </c>
      <c r="S15" s="23">
        <f t="shared" si="4"/>
        <v>0</v>
      </c>
      <c r="T15" s="23">
        <f t="shared" si="5"/>
        <v>0</v>
      </c>
    </row>
    <row r="16" spans="1:23" x14ac:dyDescent="0.2">
      <c r="A16" s="12"/>
      <c r="B16" s="121" t="s">
        <v>310</v>
      </c>
      <c r="C16" s="67" t="s">
        <v>799</v>
      </c>
      <c r="D16" s="9" t="s">
        <v>311</v>
      </c>
      <c r="E16" s="96" t="s">
        <v>312</v>
      </c>
      <c r="F16" s="61">
        <v>3</v>
      </c>
      <c r="G16" s="54"/>
      <c r="H16" s="113"/>
      <c r="I16" s="138">
        <f t="shared" si="1"/>
        <v>3</v>
      </c>
      <c r="J16" s="91"/>
      <c r="K16" s="143">
        <f t="shared" si="0"/>
        <v>2.1</v>
      </c>
      <c r="L16" s="141"/>
      <c r="M16" s="166">
        <f>IFERROR((VLOOKUP(B16,'conso aed'!A:B,2,FALSE)),0)</f>
        <v>2.0999999999999996</v>
      </c>
      <c r="N16" s="171">
        <f t="shared" si="2"/>
        <v>0</v>
      </c>
      <c r="O16" s="145">
        <v>0.9</v>
      </c>
      <c r="P16" s="153"/>
      <c r="Q16" s="166">
        <f>IFERROR((VLOOKUP(B16,'conso ade'!A:B,2,FALSE)),0)</f>
        <v>0.9</v>
      </c>
      <c r="R16" s="171">
        <f t="shared" si="3"/>
        <v>0</v>
      </c>
      <c r="S16" s="23">
        <f t="shared" si="4"/>
        <v>-1.1102230246251565E-16</v>
      </c>
      <c r="T16" s="23">
        <f t="shared" si="5"/>
        <v>0</v>
      </c>
    </row>
    <row r="17" spans="1:22" x14ac:dyDescent="0.2">
      <c r="A17" s="12"/>
      <c r="B17" s="121" t="s">
        <v>352</v>
      </c>
      <c r="C17" s="67" t="s">
        <v>799</v>
      </c>
      <c r="D17" s="9" t="s">
        <v>156</v>
      </c>
      <c r="E17" s="96" t="s">
        <v>353</v>
      </c>
      <c r="F17" s="61">
        <v>4.7</v>
      </c>
      <c r="G17" s="54"/>
      <c r="H17" s="113"/>
      <c r="I17" s="138">
        <f t="shared" si="1"/>
        <v>4.7</v>
      </c>
      <c r="J17" s="91"/>
      <c r="K17" s="143">
        <f t="shared" si="0"/>
        <v>4.7</v>
      </c>
      <c r="L17" s="141"/>
      <c r="M17" s="166">
        <f>IFERROR((VLOOKUP(B17,'conso aed'!A:B,2,FALSE)),0)</f>
        <v>4.1239999999999997</v>
      </c>
      <c r="N17" s="171">
        <f t="shared" si="2"/>
        <v>0.57600000000000051</v>
      </c>
      <c r="O17" s="145"/>
      <c r="P17" s="153"/>
      <c r="Q17" s="166">
        <f>IFERROR((VLOOKUP(B17,'conso ade'!A:B,2,FALSE)),0)</f>
        <v>0.57599999999999996</v>
      </c>
      <c r="R17" s="171">
        <f t="shared" si="3"/>
        <v>-0.57599999999999996</v>
      </c>
      <c r="S17" s="23">
        <f t="shared" si="4"/>
        <v>0</v>
      </c>
      <c r="T17" s="23">
        <f t="shared" si="5"/>
        <v>0</v>
      </c>
    </row>
    <row r="18" spans="1:22" x14ac:dyDescent="0.2">
      <c r="A18" s="12"/>
      <c r="B18" s="121" t="s">
        <v>356</v>
      </c>
      <c r="C18" s="67" t="s">
        <v>799</v>
      </c>
      <c r="D18" s="9" t="s">
        <v>357</v>
      </c>
      <c r="E18" s="96" t="s">
        <v>358</v>
      </c>
      <c r="F18" s="61">
        <v>3.6</v>
      </c>
      <c r="G18" s="54"/>
      <c r="H18" s="113"/>
      <c r="I18" s="138">
        <f t="shared" si="1"/>
        <v>3.6</v>
      </c>
      <c r="J18" s="91"/>
      <c r="K18" s="143">
        <f t="shared" si="0"/>
        <v>0</v>
      </c>
      <c r="L18" s="141"/>
      <c r="M18" s="166">
        <f>IFERROR((VLOOKUP(B18,'conso aed'!A:B,2,FALSE)),0)</f>
        <v>0</v>
      </c>
      <c r="N18" s="171">
        <f t="shared" si="2"/>
        <v>0</v>
      </c>
      <c r="O18" s="145">
        <v>3.6</v>
      </c>
      <c r="P18" s="153"/>
      <c r="Q18" s="166">
        <f>IFERROR((VLOOKUP(B18,'conso ade'!A:B,2,FALSE)),0)</f>
        <v>3.6000000000000005</v>
      </c>
      <c r="R18" s="171">
        <f t="shared" si="3"/>
        <v>0</v>
      </c>
      <c r="S18" s="23">
        <f t="shared" si="4"/>
        <v>0</v>
      </c>
      <c r="T18" s="23">
        <f t="shared" si="5"/>
        <v>0</v>
      </c>
    </row>
    <row r="19" spans="1:22" x14ac:dyDescent="0.2">
      <c r="A19" s="12"/>
      <c r="B19" s="121" t="s">
        <v>375</v>
      </c>
      <c r="C19" s="67" t="s">
        <v>799</v>
      </c>
      <c r="D19" s="9" t="s">
        <v>376</v>
      </c>
      <c r="E19" s="96" t="s">
        <v>377</v>
      </c>
      <c r="F19" s="61">
        <v>2.8</v>
      </c>
      <c r="G19" s="54"/>
      <c r="H19" s="113"/>
      <c r="I19" s="138">
        <f t="shared" si="1"/>
        <v>2.8</v>
      </c>
      <c r="J19" s="91"/>
      <c r="K19" s="143">
        <f t="shared" si="0"/>
        <v>2.8</v>
      </c>
      <c r="L19" s="141"/>
      <c r="M19" s="166">
        <f>IFERROR((VLOOKUP(B19,'conso aed'!A:B,2,FALSE)),0)</f>
        <v>2.8</v>
      </c>
      <c r="N19" s="171">
        <f t="shared" si="2"/>
        <v>0</v>
      </c>
      <c r="O19" s="145"/>
      <c r="P19" s="153"/>
      <c r="Q19" s="166">
        <f>IFERROR((VLOOKUP(B19,'conso ade'!A:B,2,FALSE)),0)</f>
        <v>0</v>
      </c>
      <c r="R19" s="171">
        <f t="shared" si="3"/>
        <v>0</v>
      </c>
      <c r="S19" s="23">
        <f t="shared" si="4"/>
        <v>0</v>
      </c>
      <c r="T19" s="23">
        <f t="shared" si="5"/>
        <v>0</v>
      </c>
    </row>
    <row r="20" spans="1:22" x14ac:dyDescent="0.2">
      <c r="A20" s="12"/>
      <c r="B20" s="121" t="s">
        <v>392</v>
      </c>
      <c r="C20" s="67" t="s">
        <v>799</v>
      </c>
      <c r="D20" s="9" t="s">
        <v>393</v>
      </c>
      <c r="E20" s="96" t="s">
        <v>394</v>
      </c>
      <c r="F20" s="61">
        <v>4.3</v>
      </c>
      <c r="G20" s="54"/>
      <c r="H20" s="113"/>
      <c r="I20" s="138">
        <f t="shared" si="1"/>
        <v>4.3</v>
      </c>
      <c r="J20" s="91"/>
      <c r="K20" s="143">
        <f t="shared" si="0"/>
        <v>3.3</v>
      </c>
      <c r="L20" s="141"/>
      <c r="M20" s="166">
        <f>IFERROR((VLOOKUP(B20,'conso aed'!A:B,2,FALSE)),0)</f>
        <v>3.3</v>
      </c>
      <c r="N20" s="171">
        <f t="shared" si="2"/>
        <v>0</v>
      </c>
      <c r="O20" s="145">
        <v>1</v>
      </c>
      <c r="P20" s="153"/>
      <c r="Q20" s="166">
        <f>IFERROR((VLOOKUP(B20,'conso ade'!A:B,2,FALSE)),0)</f>
        <v>1</v>
      </c>
      <c r="R20" s="171">
        <f t="shared" si="3"/>
        <v>0</v>
      </c>
      <c r="S20" s="23">
        <f t="shared" si="4"/>
        <v>0</v>
      </c>
      <c r="T20" s="23">
        <f t="shared" si="5"/>
        <v>0</v>
      </c>
    </row>
    <row r="21" spans="1:22" x14ac:dyDescent="0.2">
      <c r="A21" s="12"/>
      <c r="B21" s="121" t="s">
        <v>268</v>
      </c>
      <c r="C21" s="67" t="s">
        <v>799</v>
      </c>
      <c r="D21" s="9" t="s">
        <v>269</v>
      </c>
      <c r="E21" s="96" t="s">
        <v>270</v>
      </c>
      <c r="F21" s="61">
        <v>3.2</v>
      </c>
      <c r="G21" s="54"/>
      <c r="H21" s="113"/>
      <c r="I21" s="138">
        <f t="shared" si="1"/>
        <v>3.2</v>
      </c>
      <c r="J21" s="91"/>
      <c r="K21" s="143">
        <f t="shared" si="0"/>
        <v>2.7</v>
      </c>
      <c r="L21" s="141"/>
      <c r="M21" s="166">
        <f>IFERROR((VLOOKUP(B21,'conso aed'!A:B,2,FALSE)),0)</f>
        <v>3.5420000000000003</v>
      </c>
      <c r="N21" s="171">
        <f t="shared" si="2"/>
        <v>-0.84200000000000008</v>
      </c>
      <c r="O21" s="145">
        <v>0.5</v>
      </c>
      <c r="P21" s="153"/>
      <c r="Q21" s="166">
        <f>IFERROR((VLOOKUP(B21,'conso ade'!A:B,2,FALSE)),0)</f>
        <v>0.5</v>
      </c>
      <c r="R21" s="171">
        <f t="shared" si="3"/>
        <v>0</v>
      </c>
      <c r="S21" s="23">
        <f t="shared" si="4"/>
        <v>0</v>
      </c>
      <c r="T21" s="23">
        <f t="shared" si="5"/>
        <v>-0.84200000000000008</v>
      </c>
    </row>
    <row r="22" spans="1:22" x14ac:dyDescent="0.2">
      <c r="A22" s="12" t="s">
        <v>303</v>
      </c>
      <c r="B22" s="121" t="s">
        <v>338</v>
      </c>
      <c r="C22" s="67" t="s">
        <v>799</v>
      </c>
      <c r="D22" s="9" t="s">
        <v>339</v>
      </c>
      <c r="E22" s="96" t="s">
        <v>340</v>
      </c>
      <c r="F22" s="61">
        <v>3</v>
      </c>
      <c r="G22" s="54"/>
      <c r="H22" s="113"/>
      <c r="I22" s="138">
        <f t="shared" si="1"/>
        <v>3</v>
      </c>
      <c r="J22" s="91">
        <v>3</v>
      </c>
      <c r="K22" s="143">
        <f t="shared" si="0"/>
        <v>3</v>
      </c>
      <c r="L22" s="141"/>
      <c r="M22" s="166">
        <f>IFERROR((VLOOKUP(B22,'conso aed'!A:B,2,FALSE)),0)</f>
        <v>3</v>
      </c>
      <c r="N22" s="171">
        <f t="shared" si="2"/>
        <v>0</v>
      </c>
      <c r="O22" s="145"/>
      <c r="P22" s="153"/>
      <c r="Q22" s="166">
        <f>IFERROR((VLOOKUP(B22,'conso ade'!A:B,2,FALSE)),0)</f>
        <v>0</v>
      </c>
      <c r="R22" s="171">
        <f t="shared" si="3"/>
        <v>0</v>
      </c>
      <c r="S22" s="23">
        <f t="shared" si="4"/>
        <v>0</v>
      </c>
      <c r="T22" s="23">
        <f t="shared" si="5"/>
        <v>0</v>
      </c>
      <c r="V22" s="14" t="s">
        <v>802</v>
      </c>
    </row>
    <row r="23" spans="1:22" x14ac:dyDescent="0.2">
      <c r="A23" s="12"/>
      <c r="B23" s="121" t="s">
        <v>341</v>
      </c>
      <c r="C23" s="67" t="s">
        <v>799</v>
      </c>
      <c r="D23" s="9" t="s">
        <v>342</v>
      </c>
      <c r="E23" s="96" t="s">
        <v>25</v>
      </c>
      <c r="F23" s="61">
        <v>5.3</v>
      </c>
      <c r="G23" s="54"/>
      <c r="H23" s="113"/>
      <c r="I23" s="138">
        <f t="shared" si="1"/>
        <v>5.3</v>
      </c>
      <c r="J23" s="91"/>
      <c r="K23" s="143">
        <f t="shared" si="0"/>
        <v>3.5</v>
      </c>
      <c r="L23" s="141"/>
      <c r="M23" s="166">
        <f>IFERROR((VLOOKUP(B23,'conso aed'!A:B,2,FALSE)),0)</f>
        <v>3.0000000000000004</v>
      </c>
      <c r="N23" s="171">
        <f t="shared" si="2"/>
        <v>0.49999999999999956</v>
      </c>
      <c r="O23" s="145">
        <v>1.8</v>
      </c>
      <c r="P23" s="153"/>
      <c r="Q23" s="166">
        <f>IFERROR((VLOOKUP(B23,'conso ade'!A:B,2,FALSE)),0)</f>
        <v>2.2999999999999998</v>
      </c>
      <c r="R23" s="171">
        <f t="shared" si="3"/>
        <v>-0.49999999999999978</v>
      </c>
      <c r="S23" s="23">
        <f t="shared" si="4"/>
        <v>-2.2204460492503131E-16</v>
      </c>
      <c r="T23" s="23">
        <f t="shared" si="5"/>
        <v>0</v>
      </c>
    </row>
    <row r="24" spans="1:22" x14ac:dyDescent="0.2">
      <c r="A24" s="12"/>
      <c r="B24" s="121" t="s">
        <v>343</v>
      </c>
      <c r="C24" s="67" t="s">
        <v>799</v>
      </c>
      <c r="D24" s="9" t="s">
        <v>31</v>
      </c>
      <c r="E24" s="96" t="s">
        <v>25</v>
      </c>
      <c r="F24" s="61">
        <v>5.7</v>
      </c>
      <c r="G24" s="54"/>
      <c r="H24" s="112"/>
      <c r="I24" s="138">
        <f t="shared" si="1"/>
        <v>5.7</v>
      </c>
      <c r="J24" s="91"/>
      <c r="K24" s="143">
        <f t="shared" si="0"/>
        <v>4.7</v>
      </c>
      <c r="L24" s="141"/>
      <c r="M24" s="166">
        <f>IFERROR((VLOOKUP(B24,'conso aed'!A:B,2,FALSE)),0)</f>
        <v>4.7</v>
      </c>
      <c r="N24" s="171">
        <f t="shared" si="2"/>
        <v>0</v>
      </c>
      <c r="O24" s="144">
        <v>1</v>
      </c>
      <c r="P24" s="152"/>
      <c r="Q24" s="166">
        <f>IFERROR((VLOOKUP(B24,'conso ade'!A:B,2,FALSE)),0)</f>
        <v>1</v>
      </c>
      <c r="R24" s="171">
        <f t="shared" si="3"/>
        <v>0</v>
      </c>
      <c r="S24" s="23">
        <f t="shared" si="4"/>
        <v>0</v>
      </c>
      <c r="T24" s="23">
        <f t="shared" si="5"/>
        <v>0</v>
      </c>
    </row>
    <row r="25" spans="1:22" x14ac:dyDescent="0.2">
      <c r="A25" s="12"/>
      <c r="B25" s="121" t="s">
        <v>388</v>
      </c>
      <c r="C25" s="67" t="s">
        <v>799</v>
      </c>
      <c r="D25" s="9" t="s">
        <v>46</v>
      </c>
      <c r="E25" s="96" t="s">
        <v>389</v>
      </c>
      <c r="F25" s="76">
        <v>6.3</v>
      </c>
      <c r="G25" s="54"/>
      <c r="H25" s="112"/>
      <c r="I25" s="138">
        <f t="shared" si="1"/>
        <v>6.3</v>
      </c>
      <c r="J25" s="91"/>
      <c r="K25" s="143">
        <f t="shared" si="0"/>
        <v>5.5</v>
      </c>
      <c r="L25" s="141"/>
      <c r="M25" s="166">
        <f>IFERROR((VLOOKUP(B25,'conso aed'!A:B,2,FALSE)),0)</f>
        <v>5.5</v>
      </c>
      <c r="N25" s="171">
        <f t="shared" si="2"/>
        <v>0</v>
      </c>
      <c r="O25" s="144">
        <v>0.8</v>
      </c>
      <c r="P25" s="152"/>
      <c r="Q25" s="166">
        <f>IFERROR((VLOOKUP(B25,'conso ade'!A:B,2,FALSE)),0)</f>
        <v>0.8</v>
      </c>
      <c r="R25" s="171">
        <f t="shared" si="3"/>
        <v>0</v>
      </c>
      <c r="S25" s="23">
        <f t="shared" si="4"/>
        <v>-2.2204460492503131E-16</v>
      </c>
      <c r="T25" s="23">
        <f t="shared" si="5"/>
        <v>0</v>
      </c>
    </row>
    <row r="26" spans="1:22" x14ac:dyDescent="0.2">
      <c r="A26" s="12"/>
      <c r="B26" s="121" t="s">
        <v>365</v>
      </c>
      <c r="C26" s="67" t="s">
        <v>799</v>
      </c>
      <c r="D26" s="9" t="s">
        <v>35</v>
      </c>
      <c r="E26" s="96" t="s">
        <v>36</v>
      </c>
      <c r="F26" s="61">
        <v>4.5999999999999996</v>
      </c>
      <c r="G26" s="54"/>
      <c r="H26" s="112"/>
      <c r="I26" s="138">
        <f t="shared" si="1"/>
        <v>4.5999999999999996</v>
      </c>
      <c r="J26" s="91"/>
      <c r="K26" s="143">
        <f t="shared" si="0"/>
        <v>4.5999999999999996</v>
      </c>
      <c r="L26" s="141"/>
      <c r="M26" s="166">
        <f>IFERROR((VLOOKUP(B26,'conso aed'!A:B,2,FALSE)),0)</f>
        <v>4.6000000000000005</v>
      </c>
      <c r="N26" s="171">
        <f t="shared" si="2"/>
        <v>0</v>
      </c>
      <c r="O26" s="144"/>
      <c r="P26" s="152"/>
      <c r="Q26" s="166">
        <f>IFERROR((VLOOKUP(B26,'conso ade'!A:B,2,FALSE)),0)</f>
        <v>0</v>
      </c>
      <c r="R26" s="171">
        <f t="shared" si="3"/>
        <v>0</v>
      </c>
      <c r="S26" s="23">
        <f t="shared" si="4"/>
        <v>0</v>
      </c>
      <c r="T26" s="23">
        <f t="shared" si="5"/>
        <v>-8.8817841970012523E-16</v>
      </c>
    </row>
    <row r="27" spans="1:22" x14ac:dyDescent="0.2">
      <c r="A27" s="12"/>
      <c r="B27" s="121" t="s">
        <v>256</v>
      </c>
      <c r="C27" s="67" t="s">
        <v>799</v>
      </c>
      <c r="D27" s="9" t="s">
        <v>257</v>
      </c>
      <c r="E27" s="96" t="s">
        <v>258</v>
      </c>
      <c r="F27" s="61">
        <v>4.5</v>
      </c>
      <c r="G27" s="54"/>
      <c r="H27" s="113"/>
      <c r="I27" s="138">
        <f t="shared" si="1"/>
        <v>4.5</v>
      </c>
      <c r="J27" s="91"/>
      <c r="K27" s="143">
        <f t="shared" si="0"/>
        <v>3.5</v>
      </c>
      <c r="L27" s="141"/>
      <c r="M27" s="166">
        <f>IFERROR((VLOOKUP(B27,'conso aed'!A:B,2,FALSE)),0)</f>
        <v>3.5</v>
      </c>
      <c r="N27" s="171">
        <f t="shared" si="2"/>
        <v>0</v>
      </c>
      <c r="O27" s="145">
        <v>1</v>
      </c>
      <c r="P27" s="153"/>
      <c r="Q27" s="166">
        <f>IFERROR((VLOOKUP(B27,'conso ade'!A:B,2,FALSE)),0)</f>
        <v>1</v>
      </c>
      <c r="R27" s="171">
        <f t="shared" si="3"/>
        <v>0</v>
      </c>
      <c r="S27" s="23">
        <f t="shared" si="4"/>
        <v>0</v>
      </c>
      <c r="T27" s="23">
        <f t="shared" si="5"/>
        <v>0</v>
      </c>
    </row>
    <row r="28" spans="1:22" x14ac:dyDescent="0.2">
      <c r="A28" s="12"/>
      <c r="B28" s="121" t="s">
        <v>379</v>
      </c>
      <c r="C28" s="67" t="s">
        <v>799</v>
      </c>
      <c r="D28" s="9" t="s">
        <v>380</v>
      </c>
      <c r="E28" s="96" t="s">
        <v>44</v>
      </c>
      <c r="F28" s="61">
        <v>6</v>
      </c>
      <c r="G28" s="54"/>
      <c r="H28" s="113"/>
      <c r="I28" s="138">
        <f t="shared" si="1"/>
        <v>6</v>
      </c>
      <c r="J28" s="91"/>
      <c r="K28" s="143">
        <f t="shared" si="0"/>
        <v>2.8000000000000003</v>
      </c>
      <c r="L28" s="141"/>
      <c r="M28" s="166">
        <f>IFERROR((VLOOKUP(B28,'conso aed'!A:B,2,FALSE)),0)</f>
        <v>2.8</v>
      </c>
      <c r="N28" s="171">
        <f t="shared" si="2"/>
        <v>0</v>
      </c>
      <c r="O28" s="145">
        <v>3.1999999999999997</v>
      </c>
      <c r="P28" s="153"/>
      <c r="Q28" s="166">
        <f>IFERROR((VLOOKUP(B28,'conso ade'!A:B,2,FALSE)),0)</f>
        <v>3.2</v>
      </c>
      <c r="R28" s="171">
        <f t="shared" si="3"/>
        <v>0</v>
      </c>
      <c r="S28" s="23">
        <f t="shared" si="4"/>
        <v>0</v>
      </c>
      <c r="T28" s="23">
        <f t="shared" si="5"/>
        <v>0</v>
      </c>
    </row>
    <row r="29" spans="1:22" x14ac:dyDescent="0.2">
      <c r="A29" s="12"/>
      <c r="B29" s="121" t="s">
        <v>285</v>
      </c>
      <c r="C29" s="67" t="s">
        <v>799</v>
      </c>
      <c r="D29" s="9" t="s">
        <v>218</v>
      </c>
      <c r="E29" s="96" t="s">
        <v>286</v>
      </c>
      <c r="F29" s="61">
        <v>5.3</v>
      </c>
      <c r="G29" s="54"/>
      <c r="H29" s="113"/>
      <c r="I29" s="138">
        <f t="shared" si="1"/>
        <v>5.3</v>
      </c>
      <c r="J29" s="91">
        <v>4.3</v>
      </c>
      <c r="K29" s="143">
        <f t="shared" si="0"/>
        <v>4.3</v>
      </c>
      <c r="L29" s="141"/>
      <c r="M29" s="166">
        <f>IFERROR((VLOOKUP(B29,'conso aed'!A:B,2,FALSE)),0)</f>
        <v>3.5</v>
      </c>
      <c r="N29" s="171">
        <f t="shared" si="2"/>
        <v>0.79999999999999982</v>
      </c>
      <c r="O29" s="145">
        <v>1</v>
      </c>
      <c r="P29" s="153"/>
      <c r="Q29" s="166">
        <f>IFERROR((VLOOKUP(B29,'conso ade'!A:B,2,FALSE)),0)</f>
        <v>1</v>
      </c>
      <c r="R29" s="171">
        <f t="shared" si="3"/>
        <v>0</v>
      </c>
      <c r="S29" s="23">
        <f t="shared" si="4"/>
        <v>0</v>
      </c>
      <c r="T29" s="23">
        <f t="shared" si="5"/>
        <v>0.79999999999999982</v>
      </c>
      <c r="V29" s="14" t="s">
        <v>802</v>
      </c>
    </row>
    <row r="30" spans="1:22" x14ac:dyDescent="0.2">
      <c r="A30" s="12"/>
      <c r="B30" s="122" t="s">
        <v>318</v>
      </c>
      <c r="C30" s="67" t="s">
        <v>799</v>
      </c>
      <c r="D30" s="48" t="s">
        <v>319</v>
      </c>
      <c r="E30" s="98" t="s">
        <v>320</v>
      </c>
      <c r="F30" s="61">
        <v>5.0999999999999996</v>
      </c>
      <c r="G30" s="74"/>
      <c r="H30" s="114"/>
      <c r="I30" s="138">
        <f t="shared" si="1"/>
        <v>5.0999999999999996</v>
      </c>
      <c r="J30" s="91"/>
      <c r="K30" s="143">
        <f t="shared" si="0"/>
        <v>3.0999999999999996</v>
      </c>
      <c r="L30" s="141"/>
      <c r="M30" s="166">
        <f>IFERROR((VLOOKUP(B30,'conso aed'!A:B,2,FALSE)),0)</f>
        <v>3</v>
      </c>
      <c r="N30" s="171">
        <f t="shared" si="2"/>
        <v>9.9999999999999645E-2</v>
      </c>
      <c r="O30" s="146">
        <v>2</v>
      </c>
      <c r="P30" s="154"/>
      <c r="Q30" s="166">
        <f>IFERROR((VLOOKUP(B30,'conso ade'!A:B,2,FALSE)),0)</f>
        <v>2</v>
      </c>
      <c r="R30" s="171">
        <f t="shared" si="3"/>
        <v>0</v>
      </c>
      <c r="S30" s="23">
        <f t="shared" si="4"/>
        <v>0</v>
      </c>
      <c r="T30" s="23">
        <f t="shared" si="5"/>
        <v>9.9999999999999645E-2</v>
      </c>
    </row>
    <row r="31" spans="1:22" s="52" customFormat="1" x14ac:dyDescent="0.2">
      <c r="A31" s="50"/>
      <c r="B31" s="123" t="s">
        <v>326</v>
      </c>
      <c r="C31" s="68" t="s">
        <v>799</v>
      </c>
      <c r="D31" s="51" t="s">
        <v>327</v>
      </c>
      <c r="E31" s="99" t="s">
        <v>17</v>
      </c>
      <c r="F31" s="76">
        <v>3.5</v>
      </c>
      <c r="G31" s="55">
        <v>1</v>
      </c>
      <c r="H31" s="115"/>
      <c r="I31" s="138">
        <f t="shared" si="1"/>
        <v>4.5</v>
      </c>
      <c r="J31" s="91"/>
      <c r="K31" s="143">
        <f t="shared" si="0"/>
        <v>3.5</v>
      </c>
      <c r="L31" s="141"/>
      <c r="M31" s="166">
        <f>IFERROR((VLOOKUP(B31,'conso aed'!A:B,2,FALSE)),0)</f>
        <v>3.5</v>
      </c>
      <c r="N31" s="171">
        <f t="shared" si="2"/>
        <v>0</v>
      </c>
      <c r="O31" s="145"/>
      <c r="P31" s="153">
        <v>1</v>
      </c>
      <c r="Q31" s="166">
        <f>IFERROR((VLOOKUP(B31,'conso ade'!A:B,2,FALSE)),0)</f>
        <v>1</v>
      </c>
      <c r="R31" s="171">
        <f t="shared" si="3"/>
        <v>0</v>
      </c>
      <c r="S31" s="23">
        <f t="shared" si="4"/>
        <v>0</v>
      </c>
      <c r="T31" s="23">
        <f t="shared" si="5"/>
        <v>0</v>
      </c>
    </row>
    <row r="32" spans="1:22" x14ac:dyDescent="0.2">
      <c r="A32" s="12"/>
      <c r="B32" s="121" t="s">
        <v>277</v>
      </c>
      <c r="C32" s="67" t="s">
        <v>799</v>
      </c>
      <c r="D32" s="9" t="s">
        <v>278</v>
      </c>
      <c r="E32" s="97" t="s">
        <v>163</v>
      </c>
      <c r="F32" s="61">
        <v>4</v>
      </c>
      <c r="G32" s="54"/>
      <c r="H32" s="113"/>
      <c r="I32" s="138">
        <f t="shared" si="1"/>
        <v>4</v>
      </c>
      <c r="J32" s="91"/>
      <c r="K32" s="143">
        <f t="shared" si="0"/>
        <v>4</v>
      </c>
      <c r="L32" s="141"/>
      <c r="M32" s="166">
        <f>IFERROR((VLOOKUP(B32,'conso aed'!A:B,2,FALSE)),0)</f>
        <v>4</v>
      </c>
      <c r="N32" s="171">
        <f t="shared" si="2"/>
        <v>0</v>
      </c>
      <c r="O32" s="145"/>
      <c r="P32" s="153"/>
      <c r="Q32" s="166">
        <f>IFERROR((VLOOKUP(B32,'conso ade'!A:B,2,FALSE)),0)</f>
        <v>0</v>
      </c>
      <c r="R32" s="171">
        <f t="shared" si="3"/>
        <v>0</v>
      </c>
      <c r="S32" s="23">
        <f t="shared" si="4"/>
        <v>0</v>
      </c>
      <c r="T32" s="23">
        <f t="shared" si="5"/>
        <v>0</v>
      </c>
    </row>
    <row r="33" spans="1:78" x14ac:dyDescent="0.2">
      <c r="A33" s="12"/>
      <c r="B33" s="121" t="s">
        <v>290</v>
      </c>
      <c r="C33" s="67" t="s">
        <v>799</v>
      </c>
      <c r="D33" s="9" t="s">
        <v>291</v>
      </c>
      <c r="E33" s="96" t="s">
        <v>292</v>
      </c>
      <c r="F33" s="61">
        <v>3.1</v>
      </c>
      <c r="G33" s="54"/>
      <c r="H33" s="113"/>
      <c r="I33" s="138">
        <f t="shared" si="1"/>
        <v>3.1</v>
      </c>
      <c r="J33" s="91"/>
      <c r="K33" s="143">
        <f t="shared" si="0"/>
        <v>2.1</v>
      </c>
      <c r="L33" s="141"/>
      <c r="M33" s="166">
        <f>IFERROR((VLOOKUP(B33,'conso aed'!A:B,2,FALSE)),0)</f>
        <v>1.4</v>
      </c>
      <c r="N33" s="171">
        <f t="shared" si="2"/>
        <v>0.70000000000000018</v>
      </c>
      <c r="O33" s="145">
        <v>1</v>
      </c>
      <c r="P33" s="153"/>
      <c r="Q33" s="166">
        <f>IFERROR((VLOOKUP(B33,'conso ade'!A:B,2,FALSE)),0)</f>
        <v>1</v>
      </c>
      <c r="R33" s="171">
        <f t="shared" si="3"/>
        <v>0</v>
      </c>
      <c r="S33" s="23">
        <f t="shared" si="4"/>
        <v>0</v>
      </c>
      <c r="T33" s="23">
        <f t="shared" si="5"/>
        <v>0.70000000000000018</v>
      </c>
    </row>
    <row r="34" spans="1:78" s="17" customFormat="1" x14ac:dyDescent="0.2">
      <c r="A34" s="12" t="s">
        <v>0</v>
      </c>
      <c r="B34" s="124" t="s">
        <v>344</v>
      </c>
      <c r="C34" s="67" t="s">
        <v>799</v>
      </c>
      <c r="D34" s="10" t="s">
        <v>345</v>
      </c>
      <c r="E34" s="96" t="s">
        <v>25</v>
      </c>
      <c r="F34" s="61">
        <v>5</v>
      </c>
      <c r="G34" s="54"/>
      <c r="H34" s="112"/>
      <c r="I34" s="138">
        <f t="shared" si="1"/>
        <v>5</v>
      </c>
      <c r="J34" s="91"/>
      <c r="K34" s="143">
        <f t="shared" si="0"/>
        <v>5</v>
      </c>
      <c r="L34" s="141"/>
      <c r="M34" s="166">
        <f>IFERROR((VLOOKUP(B34,'conso aed'!A:B,2,FALSE)),0)</f>
        <v>4.8869999999999996</v>
      </c>
      <c r="N34" s="171">
        <f t="shared" si="2"/>
        <v>0.11300000000000043</v>
      </c>
      <c r="O34" s="144"/>
      <c r="P34" s="152"/>
      <c r="Q34" s="166">
        <f>IFERROR((VLOOKUP(B34,'conso ade'!A:B,2,FALSE)),0)</f>
        <v>0</v>
      </c>
      <c r="R34" s="171">
        <f t="shared" si="3"/>
        <v>0</v>
      </c>
      <c r="S34" s="23">
        <f t="shared" si="4"/>
        <v>0</v>
      </c>
      <c r="T34" s="23">
        <f t="shared" si="5"/>
        <v>0.11300000000000043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x14ac:dyDescent="0.2">
      <c r="A35" s="12"/>
      <c r="B35" s="121" t="s">
        <v>333</v>
      </c>
      <c r="C35" s="67" t="s">
        <v>799</v>
      </c>
      <c r="D35" s="9" t="s">
        <v>19</v>
      </c>
      <c r="E35" s="96" t="s">
        <v>20</v>
      </c>
      <c r="F35" s="61">
        <v>6</v>
      </c>
      <c r="G35" s="54"/>
      <c r="H35" s="113"/>
      <c r="I35" s="138">
        <f t="shared" si="1"/>
        <v>6</v>
      </c>
      <c r="J35" s="91"/>
      <c r="K35" s="143">
        <f t="shared" si="0"/>
        <v>5.2</v>
      </c>
      <c r="L35" s="141"/>
      <c r="M35" s="166">
        <f>IFERROR((VLOOKUP(B35,'conso aed'!A:B,2,FALSE)),0)</f>
        <v>5.0709999999999997</v>
      </c>
      <c r="N35" s="171">
        <f t="shared" si="2"/>
        <v>0.12900000000000045</v>
      </c>
      <c r="O35" s="145">
        <v>0.8</v>
      </c>
      <c r="P35" s="153"/>
      <c r="Q35" s="166">
        <f>IFERROR((VLOOKUP(B35,'conso ade'!A:B,2,FALSE)),0)</f>
        <v>0.92900000000000005</v>
      </c>
      <c r="R35" s="171">
        <f t="shared" si="3"/>
        <v>-0.129</v>
      </c>
      <c r="S35" s="23">
        <f t="shared" si="4"/>
        <v>-2.2204460492503131E-16</v>
      </c>
      <c r="T35" s="23">
        <f t="shared" si="5"/>
        <v>0</v>
      </c>
    </row>
    <row r="36" spans="1:78" x14ac:dyDescent="0.2">
      <c r="A36" s="12"/>
      <c r="B36" s="121" t="s">
        <v>334</v>
      </c>
      <c r="C36" s="67" t="s">
        <v>799</v>
      </c>
      <c r="D36" s="9" t="s">
        <v>335</v>
      </c>
      <c r="E36" s="96" t="s">
        <v>20</v>
      </c>
      <c r="F36" s="61">
        <v>7.2</v>
      </c>
      <c r="G36" s="54"/>
      <c r="H36" s="112"/>
      <c r="I36" s="138">
        <f t="shared" si="1"/>
        <v>7.2</v>
      </c>
      <c r="J36" s="91"/>
      <c r="K36" s="143">
        <f t="shared" si="0"/>
        <v>7.2</v>
      </c>
      <c r="L36" s="141"/>
      <c r="M36" s="166">
        <f>IFERROR((VLOOKUP(B36,'conso aed'!A:B,2,FALSE)),0)</f>
        <v>7.75</v>
      </c>
      <c r="N36" s="171">
        <f t="shared" si="2"/>
        <v>-0.54999999999999982</v>
      </c>
      <c r="O36" s="144"/>
      <c r="P36" s="152"/>
      <c r="Q36" s="166">
        <f>IFERROR((VLOOKUP(B36,'conso ade'!A:B,2,FALSE)),0)</f>
        <v>0</v>
      </c>
      <c r="R36" s="171">
        <f t="shared" si="3"/>
        <v>0</v>
      </c>
      <c r="S36" s="23">
        <f t="shared" si="4"/>
        <v>0</v>
      </c>
      <c r="T36" s="23">
        <f t="shared" si="5"/>
        <v>-0.54999999999999982</v>
      </c>
    </row>
    <row r="37" spans="1:78" ht="15" customHeight="1" x14ac:dyDescent="0.2">
      <c r="A37" s="12"/>
      <c r="B37" s="121" t="s">
        <v>381</v>
      </c>
      <c r="C37" s="67" t="s">
        <v>799</v>
      </c>
      <c r="D37" s="9" t="s">
        <v>382</v>
      </c>
      <c r="E37" s="96" t="s">
        <v>44</v>
      </c>
      <c r="F37" s="61">
        <v>5.4</v>
      </c>
      <c r="G37" s="54"/>
      <c r="H37" s="113"/>
      <c r="I37" s="138">
        <f t="shared" si="1"/>
        <v>5.4</v>
      </c>
      <c r="J37" s="91"/>
      <c r="K37" s="143">
        <f t="shared" si="0"/>
        <v>3.2</v>
      </c>
      <c r="L37" s="141"/>
      <c r="M37" s="166">
        <f>IFERROR((VLOOKUP(B37,'conso aed'!A:B,2,FALSE)),0)</f>
        <v>3.2</v>
      </c>
      <c r="N37" s="171">
        <f t="shared" si="2"/>
        <v>0</v>
      </c>
      <c r="O37" s="145">
        <v>2.2000000000000002</v>
      </c>
      <c r="P37" s="153"/>
      <c r="Q37" s="166">
        <f>IFERROR((VLOOKUP(B37,'conso ade'!A:B,2,FALSE)),0)</f>
        <v>2.2000000000000002</v>
      </c>
      <c r="R37" s="171">
        <f t="shared" si="3"/>
        <v>0</v>
      </c>
      <c r="S37" s="23">
        <f t="shared" si="4"/>
        <v>0</v>
      </c>
      <c r="T37" s="23">
        <f t="shared" si="5"/>
        <v>0</v>
      </c>
    </row>
    <row r="38" spans="1:78" x14ac:dyDescent="0.2">
      <c r="A38" s="12"/>
      <c r="B38" s="121" t="s">
        <v>302</v>
      </c>
      <c r="C38" s="67" t="s">
        <v>799</v>
      </c>
      <c r="D38" s="9" t="s">
        <v>16</v>
      </c>
      <c r="E38" s="96" t="s">
        <v>11</v>
      </c>
      <c r="F38" s="61">
        <v>3.2</v>
      </c>
      <c r="G38" s="54"/>
      <c r="H38" s="113"/>
      <c r="I38" s="138">
        <f t="shared" si="1"/>
        <v>3.2</v>
      </c>
      <c r="J38" s="91"/>
      <c r="K38" s="143">
        <f t="shared" si="0"/>
        <v>2.2000000000000002</v>
      </c>
      <c r="L38" s="141"/>
      <c r="M38" s="166">
        <f>IFERROR((VLOOKUP(B38,'conso aed'!A:B,2,FALSE)),0)</f>
        <v>2.2000000000000002</v>
      </c>
      <c r="N38" s="171">
        <f t="shared" si="2"/>
        <v>0</v>
      </c>
      <c r="O38" s="145">
        <v>1</v>
      </c>
      <c r="P38" s="153"/>
      <c r="Q38" s="166">
        <f>IFERROR((VLOOKUP(B38,'conso ade'!A:B,2,FALSE)),0)</f>
        <v>1</v>
      </c>
      <c r="R38" s="171">
        <f t="shared" si="3"/>
        <v>0</v>
      </c>
      <c r="S38" s="23">
        <f t="shared" si="4"/>
        <v>0</v>
      </c>
      <c r="T38" s="23">
        <f t="shared" si="5"/>
        <v>0</v>
      </c>
    </row>
    <row r="39" spans="1:78" x14ac:dyDescent="0.2">
      <c r="A39" s="12"/>
      <c r="B39" s="121" t="s">
        <v>362</v>
      </c>
      <c r="C39" s="67" t="s">
        <v>799</v>
      </c>
      <c r="D39" s="9" t="s">
        <v>363</v>
      </c>
      <c r="E39" s="96" t="s">
        <v>364</v>
      </c>
      <c r="F39" s="61">
        <v>3.5</v>
      </c>
      <c r="G39" s="54"/>
      <c r="H39" s="113"/>
      <c r="I39" s="138">
        <f t="shared" si="1"/>
        <v>3.5</v>
      </c>
      <c r="J39" s="91"/>
      <c r="K39" s="143">
        <f t="shared" si="0"/>
        <v>2.9</v>
      </c>
      <c r="L39" s="141"/>
      <c r="M39" s="166">
        <f>IFERROR((VLOOKUP(B39,'conso aed'!A:B,2,FALSE)),0)</f>
        <v>2.7770000000000001</v>
      </c>
      <c r="N39" s="171">
        <f t="shared" si="2"/>
        <v>0.12299999999999978</v>
      </c>
      <c r="O39" s="145">
        <v>0.6</v>
      </c>
      <c r="P39" s="153"/>
      <c r="Q39" s="166">
        <f>IFERROR((VLOOKUP(B39,'conso ade'!A:B,2,FALSE)),0)</f>
        <v>0.6</v>
      </c>
      <c r="R39" s="171">
        <f t="shared" si="3"/>
        <v>0</v>
      </c>
      <c r="S39" s="23">
        <f t="shared" si="4"/>
        <v>1.1102230246251565E-16</v>
      </c>
      <c r="T39" s="23">
        <f t="shared" si="5"/>
        <v>0.12299999999999989</v>
      </c>
    </row>
    <row r="40" spans="1:78" x14ac:dyDescent="0.2">
      <c r="A40" s="12"/>
      <c r="B40" s="121" t="s">
        <v>385</v>
      </c>
      <c r="C40" s="67" t="s">
        <v>799</v>
      </c>
      <c r="D40" s="9" t="s">
        <v>386</v>
      </c>
      <c r="E40" s="96" t="s">
        <v>387</v>
      </c>
      <c r="F40" s="61">
        <v>3.6</v>
      </c>
      <c r="G40" s="54"/>
      <c r="H40" s="113"/>
      <c r="I40" s="138">
        <f t="shared" si="1"/>
        <v>3.6</v>
      </c>
      <c r="J40" s="91"/>
      <c r="K40" s="143">
        <f t="shared" si="0"/>
        <v>2.8</v>
      </c>
      <c r="L40" s="141"/>
      <c r="M40" s="166">
        <f>IFERROR((VLOOKUP(B40,'conso aed'!A:B,2,FALSE)),0)</f>
        <v>2.8</v>
      </c>
      <c r="N40" s="171">
        <f t="shared" si="2"/>
        <v>0</v>
      </c>
      <c r="O40" s="145">
        <v>0.8</v>
      </c>
      <c r="P40" s="153"/>
      <c r="Q40" s="166">
        <f>IFERROR((VLOOKUP(B40,'conso ade'!A:B,2,FALSE)),0)</f>
        <v>0.79999999999999993</v>
      </c>
      <c r="R40" s="171">
        <f t="shared" si="3"/>
        <v>0</v>
      </c>
      <c r="S40" s="23">
        <f t="shared" si="4"/>
        <v>2.2204460492503131E-16</v>
      </c>
      <c r="T40" s="23">
        <f t="shared" si="5"/>
        <v>0</v>
      </c>
    </row>
    <row r="41" spans="1:78" x14ac:dyDescent="0.2">
      <c r="A41" s="12"/>
      <c r="B41" s="121" t="s">
        <v>328</v>
      </c>
      <c r="C41" s="67" t="s">
        <v>799</v>
      </c>
      <c r="D41" s="9" t="s">
        <v>329</v>
      </c>
      <c r="E41" s="96" t="s">
        <v>17</v>
      </c>
      <c r="F41" s="61">
        <v>2.8</v>
      </c>
      <c r="G41" s="54"/>
      <c r="H41" s="112"/>
      <c r="I41" s="138">
        <f t="shared" si="1"/>
        <v>2.8</v>
      </c>
      <c r="J41" s="91">
        <v>2</v>
      </c>
      <c r="K41" s="143">
        <f t="shared" si="0"/>
        <v>1.9999999999999998</v>
      </c>
      <c r="L41" s="141"/>
      <c r="M41" s="166">
        <f>IFERROR((VLOOKUP(B41,'conso aed'!A:B,2,FALSE)),0)</f>
        <v>2</v>
      </c>
      <c r="N41" s="171">
        <f t="shared" si="2"/>
        <v>0</v>
      </c>
      <c r="O41" s="144">
        <v>0.8</v>
      </c>
      <c r="P41" s="152"/>
      <c r="Q41" s="166">
        <f>IFERROR((VLOOKUP(B41,'conso ade'!A:B,2,FALSE)),0)</f>
        <v>0.8</v>
      </c>
      <c r="R41" s="171">
        <f t="shared" si="3"/>
        <v>0</v>
      </c>
      <c r="S41" s="23">
        <f t="shared" si="4"/>
        <v>0</v>
      </c>
      <c r="T41" s="23">
        <f t="shared" si="5"/>
        <v>0</v>
      </c>
      <c r="V41" s="14" t="s">
        <v>802</v>
      </c>
    </row>
    <row r="42" spans="1:78" x14ac:dyDescent="0.2">
      <c r="A42" s="12"/>
      <c r="B42" s="121" t="s">
        <v>369</v>
      </c>
      <c r="C42" s="67" t="s">
        <v>799</v>
      </c>
      <c r="D42" s="9" t="s">
        <v>370</v>
      </c>
      <c r="E42" s="96" t="s">
        <v>371</v>
      </c>
      <c r="F42" s="61">
        <v>3.4</v>
      </c>
      <c r="G42" s="54"/>
      <c r="H42" s="112"/>
      <c r="I42" s="138">
        <f t="shared" si="1"/>
        <v>3.4</v>
      </c>
      <c r="J42" s="91"/>
      <c r="K42" s="143">
        <f t="shared" si="0"/>
        <v>2.7</v>
      </c>
      <c r="L42" s="141"/>
      <c r="M42" s="166">
        <f>IFERROR((VLOOKUP(B42,'conso aed'!A:B,2,FALSE)),0)</f>
        <v>2.7</v>
      </c>
      <c r="N42" s="171">
        <f t="shared" si="2"/>
        <v>0</v>
      </c>
      <c r="O42" s="144">
        <v>0.7</v>
      </c>
      <c r="P42" s="152"/>
      <c r="Q42" s="166">
        <f>IFERROR((VLOOKUP(B42,'conso ade'!A:B,2,FALSE)),0)</f>
        <v>0.7</v>
      </c>
      <c r="R42" s="171">
        <f t="shared" si="3"/>
        <v>0</v>
      </c>
      <c r="S42" s="23">
        <f t="shared" si="4"/>
        <v>-2.2204460492503131E-16</v>
      </c>
      <c r="T42" s="23">
        <f t="shared" si="5"/>
        <v>0</v>
      </c>
    </row>
    <row r="43" spans="1:78" x14ac:dyDescent="0.2">
      <c r="A43" s="12"/>
      <c r="B43" s="121" t="s">
        <v>259</v>
      </c>
      <c r="C43" s="67" t="s">
        <v>799</v>
      </c>
      <c r="D43" s="9" t="s">
        <v>260</v>
      </c>
      <c r="E43" s="96" t="s">
        <v>261</v>
      </c>
      <c r="F43" s="61">
        <v>5.3</v>
      </c>
      <c r="G43" s="54"/>
      <c r="H43" s="112"/>
      <c r="I43" s="138">
        <f t="shared" si="1"/>
        <v>5.3</v>
      </c>
      <c r="J43" s="91"/>
      <c r="K43" s="143">
        <f t="shared" si="0"/>
        <v>3.3</v>
      </c>
      <c r="L43" s="141"/>
      <c r="M43" s="166">
        <f>IFERROR((VLOOKUP(B43,'conso aed'!A:B,2,FALSE)),0)</f>
        <v>3.3249999999999997</v>
      </c>
      <c r="N43" s="171">
        <f t="shared" si="2"/>
        <v>-2.4999999999999911E-2</v>
      </c>
      <c r="O43" s="144">
        <v>2</v>
      </c>
      <c r="P43" s="152"/>
      <c r="Q43" s="166">
        <f>IFERROR((VLOOKUP(B43,'conso ade'!A:B,2,FALSE)),0)</f>
        <v>1</v>
      </c>
      <c r="R43" s="171">
        <f t="shared" si="3"/>
        <v>1</v>
      </c>
      <c r="S43" s="23">
        <f t="shared" si="4"/>
        <v>0</v>
      </c>
      <c r="T43" s="23">
        <f t="shared" si="5"/>
        <v>0.97500000000000009</v>
      </c>
    </row>
    <row r="44" spans="1:78" x14ac:dyDescent="0.2">
      <c r="A44" s="12" t="s">
        <v>0</v>
      </c>
      <c r="B44" s="121" t="s">
        <v>313</v>
      </c>
      <c r="C44" s="67" t="s">
        <v>799</v>
      </c>
      <c r="D44" s="9" t="s">
        <v>314</v>
      </c>
      <c r="E44" s="96" t="s">
        <v>312</v>
      </c>
      <c r="F44" s="61">
        <v>5.2</v>
      </c>
      <c r="G44" s="54"/>
      <c r="H44" s="112"/>
      <c r="I44" s="138">
        <f t="shared" si="1"/>
        <v>5.2</v>
      </c>
      <c r="J44" s="91"/>
      <c r="K44" s="143">
        <f t="shared" si="0"/>
        <v>4.2</v>
      </c>
      <c r="L44" s="141"/>
      <c r="M44" s="166">
        <f>IFERROR((VLOOKUP(B44,'conso aed'!A:B,2,FALSE)),0)</f>
        <v>4.2</v>
      </c>
      <c r="N44" s="171">
        <f t="shared" si="2"/>
        <v>0</v>
      </c>
      <c r="O44" s="144">
        <v>1</v>
      </c>
      <c r="P44" s="152"/>
      <c r="Q44" s="166">
        <f>IFERROR((VLOOKUP(B44,'conso ade'!A:B,2,FALSE)),0)</f>
        <v>1</v>
      </c>
      <c r="R44" s="171">
        <f t="shared" si="3"/>
        <v>0</v>
      </c>
      <c r="S44" s="23">
        <f t="shared" si="4"/>
        <v>0</v>
      </c>
      <c r="T44" s="23">
        <f t="shared" si="5"/>
        <v>0</v>
      </c>
    </row>
    <row r="45" spans="1:78" x14ac:dyDescent="0.2">
      <c r="A45" s="12"/>
      <c r="B45" s="121" t="s">
        <v>238</v>
      </c>
      <c r="C45" s="67" t="s">
        <v>799</v>
      </c>
      <c r="D45" s="9" t="s">
        <v>239</v>
      </c>
      <c r="E45" s="96" t="s">
        <v>240</v>
      </c>
      <c r="F45" s="61">
        <v>3.4</v>
      </c>
      <c r="G45" s="54"/>
      <c r="H45" s="112"/>
      <c r="I45" s="138">
        <f t="shared" si="1"/>
        <v>3.4</v>
      </c>
      <c r="J45" s="91">
        <v>3.4</v>
      </c>
      <c r="K45" s="143">
        <f t="shared" si="0"/>
        <v>3.4</v>
      </c>
      <c r="L45" s="141"/>
      <c r="M45" s="166">
        <f>IFERROR((VLOOKUP(B45,'conso aed'!A:B,2,FALSE)),0)</f>
        <v>3.4000000000000004</v>
      </c>
      <c r="N45" s="171">
        <f t="shared" si="2"/>
        <v>0</v>
      </c>
      <c r="O45" s="144"/>
      <c r="P45" s="152"/>
      <c r="Q45" s="166">
        <f>IFERROR((VLOOKUP(B45,'conso ade'!A:B,2,FALSE)),0)</f>
        <v>0</v>
      </c>
      <c r="R45" s="171">
        <f t="shared" si="3"/>
        <v>0</v>
      </c>
      <c r="S45" s="23">
        <f t="shared" si="4"/>
        <v>0</v>
      </c>
      <c r="T45" s="23">
        <f t="shared" si="5"/>
        <v>-4.4408920985006262E-16</v>
      </c>
      <c r="V45" s="14" t="s">
        <v>802</v>
      </c>
    </row>
    <row r="46" spans="1:78" x14ac:dyDescent="0.2">
      <c r="A46" s="12" t="s">
        <v>303</v>
      </c>
      <c r="B46" s="121" t="s">
        <v>307</v>
      </c>
      <c r="C46" s="67" t="s">
        <v>799</v>
      </c>
      <c r="D46" s="9" t="s">
        <v>308</v>
      </c>
      <c r="E46" s="96" t="s">
        <v>309</v>
      </c>
      <c r="F46" s="61">
        <v>6.5</v>
      </c>
      <c r="G46" s="54"/>
      <c r="H46" s="112"/>
      <c r="I46" s="138">
        <f t="shared" si="1"/>
        <v>6.5</v>
      </c>
      <c r="J46" s="91"/>
      <c r="K46" s="143">
        <f t="shared" si="0"/>
        <v>6.5</v>
      </c>
      <c r="L46" s="141"/>
      <c r="M46" s="166">
        <f>IFERROR((VLOOKUP(B46,'conso aed'!A:B,2,FALSE)),0)</f>
        <v>5.6999999999999993</v>
      </c>
      <c r="N46" s="171">
        <f t="shared" si="2"/>
        <v>0.80000000000000071</v>
      </c>
      <c r="O46" s="144"/>
      <c r="P46" s="152"/>
      <c r="Q46" s="166">
        <f>IFERROR((VLOOKUP(B46,'conso ade'!A:B,2,FALSE)),0)</f>
        <v>0</v>
      </c>
      <c r="R46" s="171">
        <f t="shared" si="3"/>
        <v>0</v>
      </c>
      <c r="S46" s="23">
        <f t="shared" si="4"/>
        <v>0</v>
      </c>
      <c r="T46" s="23">
        <f t="shared" si="5"/>
        <v>0.80000000000000071</v>
      </c>
      <c r="W46" s="14" t="s">
        <v>829</v>
      </c>
    </row>
    <row r="47" spans="1:78" x14ac:dyDescent="0.2">
      <c r="A47" s="12"/>
      <c r="B47" s="121" t="s">
        <v>336</v>
      </c>
      <c r="C47" s="67" t="s">
        <v>799</v>
      </c>
      <c r="D47" s="9" t="s">
        <v>324</v>
      </c>
      <c r="E47" s="96" t="s">
        <v>337</v>
      </c>
      <c r="F47" s="61">
        <v>5.9</v>
      </c>
      <c r="G47" s="54"/>
      <c r="H47" s="112"/>
      <c r="I47" s="138">
        <f t="shared" si="1"/>
        <v>5.9</v>
      </c>
      <c r="J47" s="91"/>
      <c r="K47" s="143">
        <f t="shared" si="0"/>
        <v>5.1000000000000005</v>
      </c>
      <c r="L47" s="141"/>
      <c r="M47" s="166">
        <f>IFERROR((VLOOKUP(B47,'conso aed'!A:B,2,FALSE)),0)</f>
        <v>5.0999999999999996</v>
      </c>
      <c r="N47" s="171">
        <f t="shared" si="2"/>
        <v>0</v>
      </c>
      <c r="O47" s="144">
        <v>0.8</v>
      </c>
      <c r="P47" s="152"/>
      <c r="Q47" s="166">
        <f>IFERROR((VLOOKUP(B47,'conso ade'!A:B,2,FALSE)),0)</f>
        <v>0.8</v>
      </c>
      <c r="R47" s="171">
        <f t="shared" si="3"/>
        <v>0</v>
      </c>
      <c r="S47" s="23">
        <f t="shared" si="4"/>
        <v>-2.2204460492503131E-16</v>
      </c>
      <c r="T47" s="23">
        <f t="shared" si="5"/>
        <v>0</v>
      </c>
    </row>
    <row r="48" spans="1:78" x14ac:dyDescent="0.2">
      <c r="A48" s="12"/>
      <c r="B48" s="121" t="s">
        <v>346</v>
      </c>
      <c r="C48" s="67" t="s">
        <v>799</v>
      </c>
      <c r="D48" s="9" t="s">
        <v>766</v>
      </c>
      <c r="E48" s="96" t="s">
        <v>25</v>
      </c>
      <c r="F48" s="61">
        <v>4.3</v>
      </c>
      <c r="G48" s="54"/>
      <c r="H48" s="112"/>
      <c r="I48" s="138">
        <f t="shared" si="1"/>
        <v>4.3</v>
      </c>
      <c r="J48" s="91">
        <v>4.3</v>
      </c>
      <c r="K48" s="143">
        <f t="shared" si="0"/>
        <v>4.3</v>
      </c>
      <c r="L48" s="141"/>
      <c r="M48" s="166">
        <f>IFERROR((VLOOKUP(B48,'conso aed'!A:B,2,FALSE)),0)</f>
        <v>4.2999999999999989</v>
      </c>
      <c r="N48" s="171">
        <f t="shared" si="2"/>
        <v>0</v>
      </c>
      <c r="O48" s="144"/>
      <c r="P48" s="152"/>
      <c r="Q48" s="166">
        <f>IFERROR((VLOOKUP(B48,'conso ade'!A:B,2,FALSE)),0)</f>
        <v>0</v>
      </c>
      <c r="R48" s="171">
        <f t="shared" si="3"/>
        <v>0</v>
      </c>
      <c r="S48" s="23">
        <f t="shared" si="4"/>
        <v>0</v>
      </c>
      <c r="T48" s="23">
        <f t="shared" si="5"/>
        <v>8.8817841970012523E-16</v>
      </c>
      <c r="V48" s="14" t="s">
        <v>802</v>
      </c>
    </row>
    <row r="49" spans="1:23" x14ac:dyDescent="0.2">
      <c r="A49" s="12" t="s">
        <v>303</v>
      </c>
      <c r="B49" s="121" t="s">
        <v>390</v>
      </c>
      <c r="C49" s="67" t="s">
        <v>799</v>
      </c>
      <c r="D49" s="9" t="s">
        <v>391</v>
      </c>
      <c r="E49" s="96" t="s">
        <v>389</v>
      </c>
      <c r="F49" s="61">
        <v>6</v>
      </c>
      <c r="G49" s="54"/>
      <c r="H49" s="113"/>
      <c r="I49" s="138">
        <f t="shared" si="1"/>
        <v>6</v>
      </c>
      <c r="J49" s="174">
        <v>5</v>
      </c>
      <c r="K49" s="143">
        <f t="shared" si="0"/>
        <v>4</v>
      </c>
      <c r="L49" s="141"/>
      <c r="M49" s="166">
        <f>IFERROR((VLOOKUP(B49,'conso aed'!A:B,2,FALSE)),0)</f>
        <v>4.3230000000000004</v>
      </c>
      <c r="N49" s="171">
        <f t="shared" si="2"/>
        <v>-0.3230000000000004</v>
      </c>
      <c r="O49" s="145">
        <v>2</v>
      </c>
      <c r="P49" s="153"/>
      <c r="Q49" s="166">
        <f>IFERROR((VLOOKUP(B49,'conso ade'!A:B,2,FALSE)),0)</f>
        <v>2</v>
      </c>
      <c r="R49" s="171">
        <f t="shared" si="3"/>
        <v>0</v>
      </c>
      <c r="S49" s="23">
        <f t="shared" si="4"/>
        <v>0</v>
      </c>
      <c r="T49" s="23">
        <f t="shared" si="5"/>
        <v>-0.3230000000000004</v>
      </c>
      <c r="V49" s="14" t="s">
        <v>802</v>
      </c>
    </row>
    <row r="50" spans="1:23" x14ac:dyDescent="0.2">
      <c r="A50" s="12" t="s">
        <v>303</v>
      </c>
      <c r="B50" s="121" t="s">
        <v>383</v>
      </c>
      <c r="C50" s="67" t="s">
        <v>799</v>
      </c>
      <c r="D50" s="9" t="s">
        <v>384</v>
      </c>
      <c r="E50" s="96" t="s">
        <v>44</v>
      </c>
      <c r="F50" s="61">
        <v>6.5</v>
      </c>
      <c r="G50" s="54"/>
      <c r="H50" s="113"/>
      <c r="I50" s="138">
        <f t="shared" si="1"/>
        <v>6.5</v>
      </c>
      <c r="J50" s="91">
        <v>5.6</v>
      </c>
      <c r="K50" s="143">
        <f t="shared" si="0"/>
        <v>5.6</v>
      </c>
      <c r="L50" s="141"/>
      <c r="M50" s="166">
        <f>IFERROR((VLOOKUP(B50,'conso aed'!A:B,2,FALSE)),0)</f>
        <v>5.6000000000000005</v>
      </c>
      <c r="N50" s="171">
        <f t="shared" si="2"/>
        <v>0</v>
      </c>
      <c r="O50" s="145">
        <v>0.9</v>
      </c>
      <c r="P50" s="153"/>
      <c r="Q50" s="166">
        <f>IFERROR((VLOOKUP(B50,'conso ade'!A:B,2,FALSE)),0)</f>
        <v>0.9</v>
      </c>
      <c r="R50" s="171">
        <f t="shared" si="3"/>
        <v>0</v>
      </c>
      <c r="S50" s="23">
        <f t="shared" si="4"/>
        <v>3.3306690738754696E-16</v>
      </c>
      <c r="T50" s="23">
        <f t="shared" si="5"/>
        <v>0</v>
      </c>
      <c r="V50" s="14" t="s">
        <v>802</v>
      </c>
    </row>
    <row r="51" spans="1:23" x14ac:dyDescent="0.2">
      <c r="A51" s="12"/>
      <c r="B51" s="121" t="s">
        <v>359</v>
      </c>
      <c r="C51" s="67" t="s">
        <v>799</v>
      </c>
      <c r="D51" s="9" t="s">
        <v>360</v>
      </c>
      <c r="E51" s="96" t="s">
        <v>361</v>
      </c>
      <c r="F51" s="61">
        <v>3.5</v>
      </c>
      <c r="G51" s="54"/>
      <c r="H51" s="112"/>
      <c r="I51" s="138">
        <f t="shared" si="1"/>
        <v>3.5</v>
      </c>
      <c r="J51" s="91"/>
      <c r="K51" s="143">
        <f t="shared" si="0"/>
        <v>3.5</v>
      </c>
      <c r="L51" s="141"/>
      <c r="M51" s="166">
        <f>IFERROR((VLOOKUP(B51,'conso aed'!A:B,2,FALSE)),0)</f>
        <v>3.5</v>
      </c>
      <c r="N51" s="171">
        <f t="shared" si="2"/>
        <v>0</v>
      </c>
      <c r="O51" s="144"/>
      <c r="P51" s="152"/>
      <c r="Q51" s="166">
        <f>IFERROR((VLOOKUP(B51,'conso ade'!A:B,2,FALSE)),0)</f>
        <v>0</v>
      </c>
      <c r="R51" s="171">
        <f t="shared" si="3"/>
        <v>0</v>
      </c>
      <c r="S51" s="23">
        <f t="shared" si="4"/>
        <v>0</v>
      </c>
      <c r="T51" s="23">
        <f t="shared" si="5"/>
        <v>0</v>
      </c>
    </row>
    <row r="52" spans="1:23" x14ac:dyDescent="0.2">
      <c r="A52" s="12"/>
      <c r="B52" s="121" t="s">
        <v>348</v>
      </c>
      <c r="C52" s="67" t="s">
        <v>799</v>
      </c>
      <c r="D52" s="9" t="s">
        <v>16</v>
      </c>
      <c r="E52" s="96" t="s">
        <v>25</v>
      </c>
      <c r="F52" s="61">
        <v>3.8</v>
      </c>
      <c r="G52" s="54"/>
      <c r="H52" s="113"/>
      <c r="I52" s="138">
        <f t="shared" si="1"/>
        <v>3.8</v>
      </c>
      <c r="J52" s="91"/>
      <c r="K52" s="143">
        <f t="shared" si="0"/>
        <v>3.8</v>
      </c>
      <c r="L52" s="141"/>
      <c r="M52" s="166">
        <f>IFERROR((VLOOKUP(B52,'conso aed'!A:B,2,FALSE)),0)</f>
        <v>3.8000000000000003</v>
      </c>
      <c r="N52" s="171">
        <f t="shared" si="2"/>
        <v>0</v>
      </c>
      <c r="O52" s="145"/>
      <c r="P52" s="153"/>
      <c r="Q52" s="166">
        <f>IFERROR((VLOOKUP(B52,'conso ade'!A:B,2,FALSE)),0)</f>
        <v>0</v>
      </c>
      <c r="R52" s="171">
        <f t="shared" si="3"/>
        <v>0</v>
      </c>
      <c r="S52" s="23">
        <f t="shared" si="4"/>
        <v>0</v>
      </c>
      <c r="T52" s="23">
        <f t="shared" si="5"/>
        <v>-4.4408920985006262E-16</v>
      </c>
    </row>
    <row r="53" spans="1:23" x14ac:dyDescent="0.2">
      <c r="A53" s="12"/>
      <c r="B53" s="121" t="s">
        <v>378</v>
      </c>
      <c r="C53" s="67" t="s">
        <v>799</v>
      </c>
      <c r="D53" s="9" t="s">
        <v>76</v>
      </c>
      <c r="E53" s="96" t="s">
        <v>41</v>
      </c>
      <c r="F53" s="61">
        <v>6.4</v>
      </c>
      <c r="G53" s="55">
        <v>1</v>
      </c>
      <c r="H53" s="112"/>
      <c r="I53" s="138">
        <f t="shared" si="1"/>
        <v>7.4</v>
      </c>
      <c r="J53" s="91"/>
      <c r="K53" s="143">
        <f t="shared" si="0"/>
        <v>6.4</v>
      </c>
      <c r="L53" s="141"/>
      <c r="M53" s="166">
        <f>IFERROR((VLOOKUP(B53,'conso aed'!A:B,2,FALSE)),0)</f>
        <v>6.4</v>
      </c>
      <c r="N53" s="171">
        <f t="shared" si="2"/>
        <v>0</v>
      </c>
      <c r="O53" s="144">
        <v>1</v>
      </c>
      <c r="P53" s="152"/>
      <c r="Q53" s="166">
        <f>IFERROR((VLOOKUP(B53,'conso ade'!A:B,2,FALSE)),0)</f>
        <v>1</v>
      </c>
      <c r="R53" s="171">
        <f t="shared" si="3"/>
        <v>0</v>
      </c>
      <c r="S53" s="23">
        <f t="shared" si="4"/>
        <v>0</v>
      </c>
      <c r="T53" s="23">
        <f t="shared" si="5"/>
        <v>0</v>
      </c>
    </row>
    <row r="54" spans="1:23" x14ac:dyDescent="0.2">
      <c r="A54" s="12"/>
      <c r="B54" s="121" t="s">
        <v>372</v>
      </c>
      <c r="C54" s="67" t="s">
        <v>799</v>
      </c>
      <c r="D54" s="9" t="s">
        <v>373</v>
      </c>
      <c r="E54" s="96" t="s">
        <v>374</v>
      </c>
      <c r="F54" s="61">
        <v>4.9000000000000004</v>
      </c>
      <c r="G54" s="54"/>
      <c r="H54" s="112"/>
      <c r="I54" s="138">
        <f t="shared" si="1"/>
        <v>4.9000000000000004</v>
      </c>
      <c r="J54" s="91"/>
      <c r="K54" s="143">
        <f t="shared" si="0"/>
        <v>3.9000000000000004</v>
      </c>
      <c r="L54" s="141"/>
      <c r="M54" s="166">
        <f>IFERROR((VLOOKUP(B54,'conso aed'!A:B,2,FALSE)),0)</f>
        <v>3.9</v>
      </c>
      <c r="N54" s="171">
        <f t="shared" si="2"/>
        <v>0</v>
      </c>
      <c r="O54" s="144">
        <v>1</v>
      </c>
      <c r="P54" s="152"/>
      <c r="Q54" s="166">
        <f>IFERROR((VLOOKUP(B54,'conso ade'!A:B,2,FALSE)),0)</f>
        <v>1</v>
      </c>
      <c r="R54" s="171">
        <f t="shared" si="3"/>
        <v>0</v>
      </c>
      <c r="S54" s="23">
        <f t="shared" si="4"/>
        <v>0</v>
      </c>
      <c r="T54" s="23">
        <f t="shared" si="5"/>
        <v>0</v>
      </c>
    </row>
    <row r="55" spans="1:23" x14ac:dyDescent="0.2">
      <c r="A55" s="12"/>
      <c r="B55" s="121" t="s">
        <v>354</v>
      </c>
      <c r="C55" s="67" t="s">
        <v>799</v>
      </c>
      <c r="D55" s="9" t="s">
        <v>355</v>
      </c>
      <c r="E55" s="96" t="s">
        <v>353</v>
      </c>
      <c r="F55" s="61">
        <v>7.3</v>
      </c>
      <c r="G55" s="54"/>
      <c r="H55" s="112"/>
      <c r="I55" s="138">
        <f t="shared" si="1"/>
        <v>7.3</v>
      </c>
      <c r="J55" s="91"/>
      <c r="K55" s="143">
        <f t="shared" si="0"/>
        <v>6.3999999999999995</v>
      </c>
      <c r="L55" s="141"/>
      <c r="M55" s="166">
        <f>IFERROR((VLOOKUP(B55,'conso aed'!A:B,2,FALSE)),0)</f>
        <v>6.3999999999999995</v>
      </c>
      <c r="N55" s="171">
        <f t="shared" si="2"/>
        <v>0</v>
      </c>
      <c r="O55" s="144">
        <v>0.9</v>
      </c>
      <c r="P55" s="152"/>
      <c r="Q55" s="166">
        <f>IFERROR((VLOOKUP(B55,'conso ade'!A:B,2,FALSE)),0)</f>
        <v>0.9</v>
      </c>
      <c r="R55" s="171">
        <f t="shared" si="3"/>
        <v>0</v>
      </c>
      <c r="S55" s="23">
        <f t="shared" si="4"/>
        <v>3.3306690738754696E-16</v>
      </c>
      <c r="T55" s="23">
        <f t="shared" si="5"/>
        <v>0</v>
      </c>
    </row>
    <row r="56" spans="1:23" x14ac:dyDescent="0.2">
      <c r="A56" s="12"/>
      <c r="B56" s="121" t="s">
        <v>252</v>
      </c>
      <c r="C56" s="67" t="s">
        <v>799</v>
      </c>
      <c r="D56" s="9" t="s">
        <v>253</v>
      </c>
      <c r="E56" s="96" t="s">
        <v>254</v>
      </c>
      <c r="F56" s="61">
        <v>6.5</v>
      </c>
      <c r="G56" s="54"/>
      <c r="H56" s="112"/>
      <c r="I56" s="138">
        <f t="shared" si="1"/>
        <v>6.5</v>
      </c>
      <c r="J56" s="91"/>
      <c r="K56" s="143">
        <f t="shared" si="0"/>
        <v>3.9</v>
      </c>
      <c r="L56" s="141"/>
      <c r="M56" s="166">
        <f>IFERROR((VLOOKUP(B56,'conso aed'!A:B,2,FALSE)),0)</f>
        <v>4.7389999999999999</v>
      </c>
      <c r="N56" s="171">
        <f t="shared" si="2"/>
        <v>-0.83899999999999997</v>
      </c>
      <c r="O56" s="144">
        <v>2.6</v>
      </c>
      <c r="P56" s="152"/>
      <c r="Q56" s="166">
        <f>IFERROR((VLOOKUP(B56,'conso ade'!A:B,2,FALSE)),0)</f>
        <v>2.6</v>
      </c>
      <c r="R56" s="171">
        <f t="shared" si="3"/>
        <v>0</v>
      </c>
      <c r="S56" s="23">
        <f t="shared" si="4"/>
        <v>0</v>
      </c>
      <c r="T56" s="23">
        <f t="shared" si="5"/>
        <v>-0.83899999999999997</v>
      </c>
      <c r="W56" s="14" t="s">
        <v>825</v>
      </c>
    </row>
    <row r="57" spans="1:23" x14ac:dyDescent="0.2">
      <c r="A57" s="12" t="s">
        <v>303</v>
      </c>
      <c r="B57" s="121" t="s">
        <v>321</v>
      </c>
      <c r="C57" s="67" t="s">
        <v>799</v>
      </c>
      <c r="D57" s="9" t="s">
        <v>322</v>
      </c>
      <c r="E57" s="96" t="s">
        <v>166</v>
      </c>
      <c r="F57" s="61">
        <v>5.8</v>
      </c>
      <c r="G57" s="55"/>
      <c r="H57" s="112"/>
      <c r="I57" s="138">
        <f t="shared" si="1"/>
        <v>5.8</v>
      </c>
      <c r="J57" s="91"/>
      <c r="K57" s="143">
        <f t="shared" si="0"/>
        <v>5.8</v>
      </c>
      <c r="L57" s="141"/>
      <c r="M57" s="166">
        <f>IFERROR((VLOOKUP(B57,'conso aed'!A:B,2,FALSE)),0)</f>
        <v>5.8</v>
      </c>
      <c r="N57" s="171">
        <f t="shared" si="2"/>
        <v>0</v>
      </c>
      <c r="O57" s="144"/>
      <c r="P57" s="152"/>
      <c r="Q57" s="166">
        <f>IFERROR((VLOOKUP(B57,'conso ade'!A:B,2,FALSE)),0)</f>
        <v>0</v>
      </c>
      <c r="R57" s="171">
        <f t="shared" si="3"/>
        <v>0</v>
      </c>
      <c r="S57" s="23">
        <f t="shared" si="4"/>
        <v>0</v>
      </c>
      <c r="T57" s="23">
        <f t="shared" si="5"/>
        <v>0</v>
      </c>
    </row>
    <row r="58" spans="1:23" x14ac:dyDescent="0.2">
      <c r="A58" s="12"/>
      <c r="B58" s="121" t="s">
        <v>315</v>
      </c>
      <c r="C58" s="67" t="s">
        <v>799</v>
      </c>
      <c r="D58" s="9" t="s">
        <v>316</v>
      </c>
      <c r="E58" s="96" t="s">
        <v>317</v>
      </c>
      <c r="F58" s="61">
        <v>6.9</v>
      </c>
      <c r="G58" s="54"/>
      <c r="H58" s="112"/>
      <c r="I58" s="138">
        <f t="shared" si="1"/>
        <v>6.9</v>
      </c>
      <c r="J58" s="91"/>
      <c r="K58" s="143">
        <f t="shared" si="0"/>
        <v>4.9000000000000004</v>
      </c>
      <c r="L58" s="141"/>
      <c r="M58" s="166">
        <f>IFERROR((VLOOKUP(B58,'conso aed'!A:B,2,FALSE)),0)</f>
        <v>4.9000000000000004</v>
      </c>
      <c r="N58" s="171">
        <f t="shared" si="2"/>
        <v>0</v>
      </c>
      <c r="O58" s="147">
        <v>2</v>
      </c>
      <c r="P58" s="152"/>
      <c r="Q58" s="166">
        <f>IFERROR((VLOOKUP(B58,'conso ade'!A:B,2,FALSE)),0)</f>
        <v>2</v>
      </c>
      <c r="R58" s="171">
        <f t="shared" si="3"/>
        <v>0</v>
      </c>
      <c r="S58" s="23">
        <f t="shared" si="4"/>
        <v>0</v>
      </c>
      <c r="T58" s="23">
        <f t="shared" si="5"/>
        <v>0</v>
      </c>
    </row>
    <row r="59" spans="1:23" x14ac:dyDescent="0.2">
      <c r="A59" s="12"/>
      <c r="B59" s="121" t="s">
        <v>279</v>
      </c>
      <c r="C59" s="67" t="s">
        <v>799</v>
      </c>
      <c r="D59" s="9" t="s">
        <v>280</v>
      </c>
      <c r="E59" s="96" t="s">
        <v>281</v>
      </c>
      <c r="F59" s="61">
        <v>3.9</v>
      </c>
      <c r="G59" s="54"/>
      <c r="H59" s="112"/>
      <c r="I59" s="138">
        <f t="shared" si="1"/>
        <v>3.9</v>
      </c>
      <c r="J59" s="91"/>
      <c r="K59" s="143">
        <f t="shared" si="0"/>
        <v>3.9</v>
      </c>
      <c r="L59" s="141"/>
      <c r="M59" s="166">
        <f>IFERROR((VLOOKUP(B59,'conso aed'!A:B,2,FALSE)),0)</f>
        <v>3.9000000000000004</v>
      </c>
      <c r="N59" s="171">
        <f t="shared" si="2"/>
        <v>0</v>
      </c>
      <c r="O59" s="144"/>
      <c r="P59" s="152"/>
      <c r="Q59" s="166">
        <f>IFERROR((VLOOKUP(B59,'conso ade'!A:B,2,FALSE)),0)</f>
        <v>0</v>
      </c>
      <c r="R59" s="171">
        <f t="shared" si="3"/>
        <v>0</v>
      </c>
      <c r="S59" s="23">
        <f t="shared" si="4"/>
        <v>0</v>
      </c>
      <c r="T59" s="23">
        <f t="shared" si="5"/>
        <v>-4.4408920985006262E-16</v>
      </c>
    </row>
    <row r="60" spans="1:23" x14ac:dyDescent="0.2">
      <c r="A60" s="12"/>
      <c r="B60" s="121" t="s">
        <v>395</v>
      </c>
      <c r="C60" s="67" t="s">
        <v>799</v>
      </c>
      <c r="D60" s="9" t="s">
        <v>396</v>
      </c>
      <c r="E60" s="96" t="s">
        <v>50</v>
      </c>
      <c r="F60" s="61">
        <v>3.7</v>
      </c>
      <c r="G60" s="54"/>
      <c r="H60" s="112"/>
      <c r="I60" s="138">
        <f t="shared" si="1"/>
        <v>3.7</v>
      </c>
      <c r="J60" s="91"/>
      <c r="K60" s="143">
        <f t="shared" si="0"/>
        <v>3.7</v>
      </c>
      <c r="L60" s="141"/>
      <c r="M60" s="166">
        <f>IFERROR((VLOOKUP(B60,'conso aed'!A:B,2,FALSE)),0)</f>
        <v>3.7</v>
      </c>
      <c r="N60" s="171">
        <f t="shared" si="2"/>
        <v>0</v>
      </c>
      <c r="O60" s="144"/>
      <c r="P60" s="152"/>
      <c r="Q60" s="166">
        <f>IFERROR((VLOOKUP(B60,'conso ade'!A:B,2,FALSE)),0)</f>
        <v>0</v>
      </c>
      <c r="R60" s="171">
        <f t="shared" si="3"/>
        <v>0</v>
      </c>
      <c r="S60" s="23">
        <f t="shared" si="4"/>
        <v>0</v>
      </c>
      <c r="T60" s="23">
        <f t="shared" si="5"/>
        <v>0</v>
      </c>
    </row>
    <row r="61" spans="1:23" x14ac:dyDescent="0.2">
      <c r="A61" s="12"/>
      <c r="B61" s="121" t="s">
        <v>349</v>
      </c>
      <c r="C61" s="67" t="s">
        <v>799</v>
      </c>
      <c r="D61" s="9" t="s">
        <v>29</v>
      </c>
      <c r="E61" s="96" t="s">
        <v>25</v>
      </c>
      <c r="F61" s="61">
        <v>4.3</v>
      </c>
      <c r="G61" s="54"/>
      <c r="H61" s="112"/>
      <c r="I61" s="138">
        <f t="shared" si="1"/>
        <v>4.3</v>
      </c>
      <c r="J61" s="91"/>
      <c r="K61" s="143">
        <f t="shared" si="0"/>
        <v>4.3</v>
      </c>
      <c r="L61" s="141"/>
      <c r="M61" s="166">
        <f>IFERROR((VLOOKUP(B61,'conso aed'!A:B,2,FALSE)),0)</f>
        <v>4.3000000000000007</v>
      </c>
      <c r="N61" s="171">
        <f t="shared" si="2"/>
        <v>0</v>
      </c>
      <c r="O61" s="144"/>
      <c r="P61" s="152"/>
      <c r="Q61" s="166">
        <f>IFERROR((VLOOKUP(B61,'conso ade'!A:B,2,FALSE)),0)</f>
        <v>0</v>
      </c>
      <c r="R61" s="171">
        <f t="shared" si="3"/>
        <v>0</v>
      </c>
      <c r="S61" s="23">
        <f t="shared" si="4"/>
        <v>0</v>
      </c>
      <c r="T61" s="23">
        <f t="shared" si="5"/>
        <v>-8.8817841970012523E-16</v>
      </c>
    </row>
    <row r="62" spans="1:23" x14ac:dyDescent="0.2">
      <c r="A62" s="12" t="s">
        <v>303</v>
      </c>
      <c r="B62" s="121" t="s">
        <v>304</v>
      </c>
      <c r="C62" s="67" t="s">
        <v>799</v>
      </c>
      <c r="D62" s="9" t="s">
        <v>305</v>
      </c>
      <c r="E62" s="96" t="s">
        <v>306</v>
      </c>
      <c r="F62" s="61">
        <v>5.7</v>
      </c>
      <c r="G62" s="54"/>
      <c r="H62" s="112"/>
      <c r="I62" s="138">
        <f t="shared" si="1"/>
        <v>5.7</v>
      </c>
      <c r="J62" s="91"/>
      <c r="K62" s="143">
        <f t="shared" si="0"/>
        <v>5.7</v>
      </c>
      <c r="L62" s="141"/>
      <c r="M62" s="166">
        <f>IFERROR((VLOOKUP(B62,'conso aed'!A:B,2,FALSE)),0)</f>
        <v>5.7</v>
      </c>
      <c r="N62" s="171">
        <f t="shared" si="2"/>
        <v>0</v>
      </c>
      <c r="O62" s="144"/>
      <c r="P62" s="152"/>
      <c r="Q62" s="166">
        <f>IFERROR((VLOOKUP(B62,'conso ade'!A:B,2,FALSE)),0)</f>
        <v>0</v>
      </c>
      <c r="R62" s="171">
        <f t="shared" si="3"/>
        <v>0</v>
      </c>
      <c r="S62" s="23">
        <f t="shared" si="4"/>
        <v>0</v>
      </c>
      <c r="T62" s="23">
        <f t="shared" si="5"/>
        <v>0</v>
      </c>
    </row>
    <row r="63" spans="1:23" x14ac:dyDescent="0.2">
      <c r="A63" s="12"/>
      <c r="B63" s="121" t="s">
        <v>350</v>
      </c>
      <c r="C63" s="67" t="s">
        <v>799</v>
      </c>
      <c r="D63" s="9" t="s">
        <v>351</v>
      </c>
      <c r="E63" s="96" t="s">
        <v>25</v>
      </c>
      <c r="F63" s="61">
        <v>4</v>
      </c>
      <c r="G63" s="54"/>
      <c r="H63" s="112"/>
      <c r="I63" s="138">
        <f t="shared" si="1"/>
        <v>4</v>
      </c>
      <c r="J63" s="91"/>
      <c r="K63" s="143">
        <f t="shared" si="0"/>
        <v>4</v>
      </c>
      <c r="L63" s="141"/>
      <c r="M63" s="166">
        <f>IFERROR((VLOOKUP(B63,'conso aed'!A:B,2,FALSE)),0)</f>
        <v>4</v>
      </c>
      <c r="N63" s="171">
        <f t="shared" si="2"/>
        <v>0</v>
      </c>
      <c r="O63" s="144"/>
      <c r="P63" s="152"/>
      <c r="Q63" s="166">
        <f>IFERROR((VLOOKUP(B63,'conso ade'!A:B,2,FALSE)),0)</f>
        <v>0</v>
      </c>
      <c r="R63" s="171">
        <f t="shared" si="3"/>
        <v>0</v>
      </c>
      <c r="S63" s="23">
        <f t="shared" si="4"/>
        <v>0</v>
      </c>
      <c r="T63" s="23">
        <f t="shared" si="5"/>
        <v>0</v>
      </c>
    </row>
    <row r="64" spans="1:23" x14ac:dyDescent="0.2">
      <c r="A64" s="12"/>
      <c r="B64" s="121" t="s">
        <v>243</v>
      </c>
      <c r="C64" s="67" t="s">
        <v>799</v>
      </c>
      <c r="D64" s="9" t="s">
        <v>244</v>
      </c>
      <c r="E64" s="96" t="s">
        <v>245</v>
      </c>
      <c r="F64" s="61">
        <v>5.7</v>
      </c>
      <c r="G64" s="54"/>
      <c r="H64" s="112"/>
      <c r="I64" s="138">
        <f t="shared" si="1"/>
        <v>5.7</v>
      </c>
      <c r="J64" s="91"/>
      <c r="K64" s="143">
        <f t="shared" si="0"/>
        <v>4.95</v>
      </c>
      <c r="L64" s="141"/>
      <c r="M64" s="166">
        <f>IFERROR((VLOOKUP(B64,'conso aed'!A:B,2,FALSE)),0)</f>
        <v>4.95</v>
      </c>
      <c r="N64" s="171">
        <f t="shared" si="2"/>
        <v>0</v>
      </c>
      <c r="O64" s="144">
        <v>0.75</v>
      </c>
      <c r="P64" s="152"/>
      <c r="Q64" s="166">
        <f>IFERROR((VLOOKUP(B64,'conso ade'!A:B,2,FALSE)),0)</f>
        <v>0.75</v>
      </c>
      <c r="R64" s="171">
        <f t="shared" si="3"/>
        <v>0</v>
      </c>
      <c r="S64" s="23">
        <f t="shared" si="4"/>
        <v>0</v>
      </c>
      <c r="T64" s="23">
        <f t="shared" si="5"/>
        <v>0</v>
      </c>
      <c r="U64" s="14" t="s">
        <v>802</v>
      </c>
      <c r="W64" s="14" t="s">
        <v>826</v>
      </c>
    </row>
    <row r="65" spans="1:23" x14ac:dyDescent="0.2">
      <c r="A65" s="12"/>
      <c r="B65" s="121" t="s">
        <v>366</v>
      </c>
      <c r="C65" s="67" t="s">
        <v>799</v>
      </c>
      <c r="D65" s="9" t="s">
        <v>367</v>
      </c>
      <c r="E65" s="96" t="s">
        <v>368</v>
      </c>
      <c r="F65" s="61">
        <v>4.8</v>
      </c>
      <c r="G65" s="54"/>
      <c r="H65" s="113"/>
      <c r="I65" s="138">
        <f t="shared" si="1"/>
        <v>4.8</v>
      </c>
      <c r="J65" s="91"/>
      <c r="K65" s="143">
        <f t="shared" si="0"/>
        <v>3.8</v>
      </c>
      <c r="L65" s="141"/>
      <c r="M65" s="166">
        <f>IFERROR((VLOOKUP(B65,'conso aed'!A:B,2,FALSE)),0)</f>
        <v>3.8</v>
      </c>
      <c r="N65" s="171">
        <f t="shared" si="2"/>
        <v>0</v>
      </c>
      <c r="O65" s="145">
        <v>1</v>
      </c>
      <c r="P65" s="153"/>
      <c r="Q65" s="166">
        <f>IFERROR((VLOOKUP(B65,'conso ade'!A:B,2,FALSE)),0)</f>
        <v>1</v>
      </c>
      <c r="R65" s="171">
        <f t="shared" si="3"/>
        <v>0</v>
      </c>
      <c r="S65" s="23">
        <f t="shared" si="4"/>
        <v>0</v>
      </c>
      <c r="T65" s="23">
        <f t="shared" si="5"/>
        <v>0</v>
      </c>
    </row>
    <row r="66" spans="1:23" x14ac:dyDescent="0.2">
      <c r="A66" s="12"/>
      <c r="B66" s="121" t="s">
        <v>330</v>
      </c>
      <c r="C66" s="67" t="s">
        <v>799</v>
      </c>
      <c r="D66" s="9" t="s">
        <v>331</v>
      </c>
      <c r="E66" s="96" t="s">
        <v>332</v>
      </c>
      <c r="F66" s="61">
        <v>4.7</v>
      </c>
      <c r="G66" s="54"/>
      <c r="H66" s="112"/>
      <c r="I66" s="138">
        <f t="shared" si="1"/>
        <v>4.7</v>
      </c>
      <c r="J66" s="91"/>
      <c r="K66" s="143">
        <f t="shared" si="0"/>
        <v>3.75</v>
      </c>
      <c r="L66" s="141"/>
      <c r="M66" s="166">
        <f>IFERROR((VLOOKUP(B66,'conso aed'!A:B,2,FALSE)),0)</f>
        <v>3.5</v>
      </c>
      <c r="N66" s="171">
        <f t="shared" si="2"/>
        <v>0.25</v>
      </c>
      <c r="O66" s="144">
        <v>0.95</v>
      </c>
      <c r="P66" s="152"/>
      <c r="Q66" s="166">
        <f>IFERROR((VLOOKUP(B66,'conso ade'!A:B,2,FALSE)),0)</f>
        <v>0.95</v>
      </c>
      <c r="R66" s="171">
        <f t="shared" si="3"/>
        <v>0</v>
      </c>
      <c r="S66" s="23">
        <f t="shared" si="4"/>
        <v>2.2204460492503131E-16</v>
      </c>
      <c r="T66" s="23">
        <f t="shared" si="5"/>
        <v>0.25000000000000022</v>
      </c>
    </row>
    <row r="67" spans="1:23" x14ac:dyDescent="0.2">
      <c r="A67" s="12"/>
      <c r="B67" s="121" t="s">
        <v>323</v>
      </c>
      <c r="C67" s="67" t="s">
        <v>799</v>
      </c>
      <c r="D67" s="9" t="s">
        <v>324</v>
      </c>
      <c r="E67" s="96" t="s">
        <v>325</v>
      </c>
      <c r="F67" s="61">
        <v>5.3</v>
      </c>
      <c r="G67" s="54"/>
      <c r="H67" s="112"/>
      <c r="I67" s="138">
        <f t="shared" si="1"/>
        <v>5.3</v>
      </c>
      <c r="J67" s="91"/>
      <c r="K67" s="143">
        <f t="shared" si="0"/>
        <v>4.3</v>
      </c>
      <c r="L67" s="141"/>
      <c r="M67" s="166">
        <f>IFERROR((VLOOKUP(B67,'conso aed'!A:B,2,FALSE)),0)</f>
        <v>4.6479999999999997</v>
      </c>
      <c r="N67" s="171">
        <f t="shared" si="2"/>
        <v>-0.34799999999999986</v>
      </c>
      <c r="O67" s="144">
        <v>1</v>
      </c>
      <c r="P67" s="152"/>
      <c r="Q67" s="166">
        <f>IFERROR((VLOOKUP(B67,'conso ade'!A:B,2,FALSE)),0)</f>
        <v>1</v>
      </c>
      <c r="R67" s="171">
        <f t="shared" si="3"/>
        <v>0</v>
      </c>
      <c r="S67" s="23">
        <f t="shared" si="4"/>
        <v>0</v>
      </c>
      <c r="T67" s="23">
        <f t="shared" si="5"/>
        <v>-0.34799999999999986</v>
      </c>
    </row>
    <row r="68" spans="1:23" x14ac:dyDescent="0.2">
      <c r="A68" s="12"/>
      <c r="B68" s="121" t="s">
        <v>397</v>
      </c>
      <c r="C68" s="67" t="s">
        <v>799</v>
      </c>
      <c r="D68" s="9" t="s">
        <v>398</v>
      </c>
      <c r="E68" s="96" t="s">
        <v>399</v>
      </c>
      <c r="F68" s="61">
        <v>8.3000000000000007</v>
      </c>
      <c r="G68" s="54"/>
      <c r="H68" s="112"/>
      <c r="I68" s="138">
        <f t="shared" si="1"/>
        <v>8.3000000000000007</v>
      </c>
      <c r="J68" s="91"/>
      <c r="K68" s="143">
        <f t="shared" ref="K68:K131" si="6">I68-L68-O68-P68</f>
        <v>5.75</v>
      </c>
      <c r="L68" s="141"/>
      <c r="M68" s="166">
        <f>IFERROR((VLOOKUP(B68,'conso aed'!A:B,2,FALSE)),0)</f>
        <v>6.2</v>
      </c>
      <c r="N68" s="171">
        <f t="shared" si="2"/>
        <v>-0.45000000000000018</v>
      </c>
      <c r="O68" s="144">
        <v>2.5500000000000003</v>
      </c>
      <c r="P68" s="152"/>
      <c r="Q68" s="166">
        <f>IFERROR((VLOOKUP(B68,'conso ade'!A:B,2,FALSE)),0)</f>
        <v>2.5499999999999998</v>
      </c>
      <c r="R68" s="171">
        <f t="shared" si="3"/>
        <v>0</v>
      </c>
      <c r="S68" s="23">
        <f t="shared" si="4"/>
        <v>4.4408920985006262E-16</v>
      </c>
      <c r="T68" s="23">
        <f t="shared" si="5"/>
        <v>-0.44999999999999929</v>
      </c>
      <c r="W68" s="14" t="s">
        <v>827</v>
      </c>
    </row>
    <row r="69" spans="1:23" x14ac:dyDescent="0.2">
      <c r="A69" s="12"/>
      <c r="B69" s="121" t="s">
        <v>296</v>
      </c>
      <c r="C69" s="67" t="s">
        <v>799</v>
      </c>
      <c r="D69" s="9" t="s">
        <v>297</v>
      </c>
      <c r="E69" s="96" t="s">
        <v>298</v>
      </c>
      <c r="F69" s="61">
        <v>6</v>
      </c>
      <c r="G69" s="54"/>
      <c r="H69" s="112"/>
      <c r="I69" s="138">
        <f t="shared" ref="I69:I132" si="7">F69+G69+H69</f>
        <v>6</v>
      </c>
      <c r="J69" s="91"/>
      <c r="K69" s="143">
        <f t="shared" si="6"/>
        <v>4</v>
      </c>
      <c r="L69" s="141"/>
      <c r="M69" s="166">
        <f>IFERROR((VLOOKUP(B69,'conso aed'!A:B,2,FALSE)),0)</f>
        <v>4</v>
      </c>
      <c r="N69" s="171">
        <f t="shared" ref="N69:N132" si="8">K69+L69-M69</f>
        <v>0</v>
      </c>
      <c r="O69" s="144">
        <v>2</v>
      </c>
      <c r="P69" s="152"/>
      <c r="Q69" s="166">
        <f>IFERROR((VLOOKUP(B69,'conso ade'!A:B,2,FALSE)),0)</f>
        <v>2</v>
      </c>
      <c r="R69" s="171">
        <f t="shared" ref="R69:R132" si="9">O69+P69-Q69</f>
        <v>0</v>
      </c>
      <c r="S69" s="23">
        <f t="shared" ref="S69:S132" si="10">I69-K69-L69-O69-P69</f>
        <v>0</v>
      </c>
      <c r="T69" s="23">
        <f t="shared" ref="T69:T132" si="11">+K69+L69+O69+P69-M69-Q69</f>
        <v>0</v>
      </c>
    </row>
    <row r="70" spans="1:23" x14ac:dyDescent="0.2">
      <c r="A70" s="12"/>
      <c r="B70" s="121" t="s">
        <v>411</v>
      </c>
      <c r="C70" s="67" t="s">
        <v>799</v>
      </c>
      <c r="D70" s="9" t="s">
        <v>200</v>
      </c>
      <c r="E70" s="96" t="s">
        <v>412</v>
      </c>
      <c r="F70" s="61">
        <v>2.5</v>
      </c>
      <c r="G70" s="54"/>
      <c r="H70" s="112"/>
      <c r="I70" s="138">
        <f t="shared" si="7"/>
        <v>2.5</v>
      </c>
      <c r="J70" s="91"/>
      <c r="K70" s="143">
        <f t="shared" si="6"/>
        <v>2.5</v>
      </c>
      <c r="L70" s="141"/>
      <c r="M70" s="166">
        <f>IFERROR((VLOOKUP(B70,'conso aed'!A:B,2,FALSE)),0)</f>
        <v>2.5</v>
      </c>
      <c r="N70" s="171">
        <f t="shared" si="8"/>
        <v>0</v>
      </c>
      <c r="O70" s="144"/>
      <c r="P70" s="152"/>
      <c r="Q70" s="166">
        <f>IFERROR((VLOOKUP(B70,'conso ade'!A:B,2,FALSE)),0)</f>
        <v>0</v>
      </c>
      <c r="R70" s="171">
        <f t="shared" si="9"/>
        <v>0</v>
      </c>
      <c r="S70" s="23">
        <f t="shared" si="10"/>
        <v>0</v>
      </c>
      <c r="T70" s="23">
        <f t="shared" si="11"/>
        <v>0</v>
      </c>
    </row>
    <row r="71" spans="1:23" x14ac:dyDescent="0.2">
      <c r="A71" s="12"/>
      <c r="B71" s="121" t="s">
        <v>413</v>
      </c>
      <c r="C71" s="67" t="s">
        <v>799</v>
      </c>
      <c r="D71" s="9" t="s">
        <v>414</v>
      </c>
      <c r="E71" s="96" t="s">
        <v>415</v>
      </c>
      <c r="F71" s="61">
        <v>3.8</v>
      </c>
      <c r="G71" s="54"/>
      <c r="H71" s="112"/>
      <c r="I71" s="138">
        <f t="shared" si="7"/>
        <v>3.8</v>
      </c>
      <c r="J71" s="91">
        <v>3.8</v>
      </c>
      <c r="K71" s="143">
        <f t="shared" si="6"/>
        <v>3.8</v>
      </c>
      <c r="L71" s="141"/>
      <c r="M71" s="166">
        <f>IFERROR((VLOOKUP(B71,'conso aed'!A:B,2,FALSE)),0)</f>
        <v>3.8000000000000003</v>
      </c>
      <c r="N71" s="171">
        <f t="shared" si="8"/>
        <v>0</v>
      </c>
      <c r="O71" s="144"/>
      <c r="P71" s="152"/>
      <c r="Q71" s="166">
        <f>IFERROR((VLOOKUP(B71,'conso ade'!A:B,2,FALSE)),0)</f>
        <v>0</v>
      </c>
      <c r="R71" s="171">
        <f t="shared" si="9"/>
        <v>0</v>
      </c>
      <c r="S71" s="23">
        <f t="shared" si="10"/>
        <v>0</v>
      </c>
      <c r="T71" s="23">
        <f t="shared" si="11"/>
        <v>-4.4408920985006262E-16</v>
      </c>
      <c r="V71" s="14" t="s">
        <v>802</v>
      </c>
    </row>
    <row r="72" spans="1:23" x14ac:dyDescent="0.2">
      <c r="A72" s="12"/>
      <c r="B72" s="121" t="s">
        <v>418</v>
      </c>
      <c r="C72" s="67" t="s">
        <v>799</v>
      </c>
      <c r="D72" s="9" t="s">
        <v>419</v>
      </c>
      <c r="E72" s="96" t="s">
        <v>420</v>
      </c>
      <c r="F72" s="61">
        <v>2.5</v>
      </c>
      <c r="G72" s="54"/>
      <c r="H72" s="112"/>
      <c r="I72" s="138">
        <f t="shared" si="7"/>
        <v>2.5</v>
      </c>
      <c r="J72" s="91"/>
      <c r="K72" s="143">
        <f t="shared" si="6"/>
        <v>2.5</v>
      </c>
      <c r="L72" s="141"/>
      <c r="M72" s="166">
        <f>IFERROR((VLOOKUP(B72,'conso aed'!A:B,2,FALSE)),0)</f>
        <v>2.5</v>
      </c>
      <c r="N72" s="171">
        <f t="shared" si="8"/>
        <v>0</v>
      </c>
      <c r="O72" s="144"/>
      <c r="P72" s="152"/>
      <c r="Q72" s="166">
        <f>IFERROR((VLOOKUP(B72,'conso ade'!A:B,2,FALSE)),0)</f>
        <v>0</v>
      </c>
      <c r="R72" s="171">
        <f t="shared" si="9"/>
        <v>0</v>
      </c>
      <c r="S72" s="23">
        <f t="shared" si="10"/>
        <v>0</v>
      </c>
      <c r="T72" s="23">
        <f t="shared" si="11"/>
        <v>0</v>
      </c>
    </row>
    <row r="73" spans="1:23" x14ac:dyDescent="0.2">
      <c r="A73" s="12"/>
      <c r="B73" s="121" t="s">
        <v>421</v>
      </c>
      <c r="C73" s="67" t="s">
        <v>799</v>
      </c>
      <c r="D73" s="9" t="s">
        <v>422</v>
      </c>
      <c r="E73" s="96" t="s">
        <v>423</v>
      </c>
      <c r="F73" s="61">
        <v>5.6</v>
      </c>
      <c r="G73" s="54"/>
      <c r="H73" s="112"/>
      <c r="I73" s="138">
        <f t="shared" si="7"/>
        <v>5.6</v>
      </c>
      <c r="J73" s="91"/>
      <c r="K73" s="143">
        <f t="shared" si="6"/>
        <v>4.6999999999999993</v>
      </c>
      <c r="L73" s="141"/>
      <c r="M73" s="166">
        <f>IFERROR((VLOOKUP(B73,'conso aed'!A:B,2,FALSE)),0)</f>
        <v>4.7</v>
      </c>
      <c r="N73" s="171">
        <f t="shared" si="8"/>
        <v>0</v>
      </c>
      <c r="O73" s="144">
        <v>0.9</v>
      </c>
      <c r="P73" s="152"/>
      <c r="Q73" s="166">
        <f>IFERROR((VLOOKUP(B73,'conso ade'!A:B,2,FALSE)),0)</f>
        <v>0.9</v>
      </c>
      <c r="R73" s="171">
        <f t="shared" si="9"/>
        <v>0</v>
      </c>
      <c r="S73" s="23">
        <f t="shared" si="10"/>
        <v>3.3306690738754696E-16</v>
      </c>
      <c r="T73" s="23">
        <f t="shared" si="11"/>
        <v>0</v>
      </c>
    </row>
    <row r="74" spans="1:23" x14ac:dyDescent="0.2">
      <c r="A74" s="12"/>
      <c r="B74" s="121" t="s">
        <v>424</v>
      </c>
      <c r="C74" s="67" t="s">
        <v>799</v>
      </c>
      <c r="D74" s="9" t="s">
        <v>288</v>
      </c>
      <c r="E74" s="96" t="s">
        <v>425</v>
      </c>
      <c r="F74" s="61">
        <v>3.6</v>
      </c>
      <c r="G74" s="54"/>
      <c r="H74" s="112"/>
      <c r="I74" s="138">
        <f t="shared" si="7"/>
        <v>3.6</v>
      </c>
      <c r="J74" s="91"/>
      <c r="K74" s="143">
        <f t="shared" si="6"/>
        <v>3.6</v>
      </c>
      <c r="L74" s="141"/>
      <c r="M74" s="166">
        <f>IFERROR((VLOOKUP(B74,'conso aed'!A:B,2,FALSE)),0)</f>
        <v>3.5999999999999996</v>
      </c>
      <c r="N74" s="171">
        <f t="shared" si="8"/>
        <v>0</v>
      </c>
      <c r="O74" s="144"/>
      <c r="P74" s="152"/>
      <c r="Q74" s="166">
        <f>IFERROR((VLOOKUP(B74,'conso ade'!A:B,2,FALSE)),0)</f>
        <v>0</v>
      </c>
      <c r="R74" s="171">
        <f t="shared" si="9"/>
        <v>0</v>
      </c>
      <c r="S74" s="23">
        <f t="shared" si="10"/>
        <v>0</v>
      </c>
      <c r="T74" s="23">
        <f t="shared" si="11"/>
        <v>4.4408920985006262E-16</v>
      </c>
    </row>
    <row r="75" spans="1:23" x14ac:dyDescent="0.2">
      <c r="A75" s="12"/>
      <c r="B75" s="121" t="s">
        <v>426</v>
      </c>
      <c r="C75" s="67" t="s">
        <v>799</v>
      </c>
      <c r="D75" s="9" t="s">
        <v>427</v>
      </c>
      <c r="E75" s="96" t="s">
        <v>428</v>
      </c>
      <c r="F75" s="61">
        <v>2.5</v>
      </c>
      <c r="G75" s="54"/>
      <c r="H75" s="112"/>
      <c r="I75" s="138">
        <f t="shared" si="7"/>
        <v>2.5</v>
      </c>
      <c r="J75" s="91"/>
      <c r="K75" s="143">
        <f t="shared" si="6"/>
        <v>2.5</v>
      </c>
      <c r="L75" s="141"/>
      <c r="M75" s="166">
        <f>IFERROR((VLOOKUP(B75,'conso aed'!A:B,2,FALSE)),0)</f>
        <v>2.4899999999999998</v>
      </c>
      <c r="N75" s="171">
        <f t="shared" si="8"/>
        <v>1.0000000000000231E-2</v>
      </c>
      <c r="O75" s="144"/>
      <c r="P75" s="152"/>
      <c r="Q75" s="166">
        <f>IFERROR((VLOOKUP(B75,'conso ade'!A:B,2,FALSE)),0)</f>
        <v>0</v>
      </c>
      <c r="R75" s="171">
        <f t="shared" si="9"/>
        <v>0</v>
      </c>
      <c r="S75" s="23">
        <f t="shared" si="10"/>
        <v>0</v>
      </c>
      <c r="T75" s="23">
        <f t="shared" si="11"/>
        <v>1.0000000000000231E-2</v>
      </c>
    </row>
    <row r="76" spans="1:23" x14ac:dyDescent="0.2">
      <c r="A76" s="12"/>
      <c r="B76" s="121" t="s">
        <v>429</v>
      </c>
      <c r="C76" s="67" t="s">
        <v>799</v>
      </c>
      <c r="D76" s="9" t="s">
        <v>430</v>
      </c>
      <c r="E76" s="96" t="s">
        <v>431</v>
      </c>
      <c r="F76" s="61">
        <v>6</v>
      </c>
      <c r="G76" s="54"/>
      <c r="H76" s="112"/>
      <c r="I76" s="138">
        <f t="shared" si="7"/>
        <v>6</v>
      </c>
      <c r="J76" s="91"/>
      <c r="K76" s="143">
        <f t="shared" si="6"/>
        <v>6</v>
      </c>
      <c r="L76" s="141"/>
      <c r="M76" s="166">
        <f>IFERROR((VLOOKUP(B76,'conso aed'!A:B,2,FALSE)),0)</f>
        <v>6</v>
      </c>
      <c r="N76" s="171">
        <f t="shared" si="8"/>
        <v>0</v>
      </c>
      <c r="O76" s="144">
        <v>0</v>
      </c>
      <c r="P76" s="152"/>
      <c r="Q76" s="166">
        <f>IFERROR((VLOOKUP(B76,'conso ade'!A:B,2,FALSE)),0)</f>
        <v>0</v>
      </c>
      <c r="R76" s="171">
        <f t="shared" si="9"/>
        <v>0</v>
      </c>
      <c r="S76" s="23">
        <f t="shared" si="10"/>
        <v>0</v>
      </c>
      <c r="T76" s="23">
        <f t="shared" si="11"/>
        <v>0</v>
      </c>
    </row>
    <row r="77" spans="1:23" x14ac:dyDescent="0.2">
      <c r="A77" s="12"/>
      <c r="B77" s="121" t="s">
        <v>432</v>
      </c>
      <c r="C77" s="67" t="s">
        <v>799</v>
      </c>
      <c r="D77" s="9" t="s">
        <v>433</v>
      </c>
      <c r="E77" s="96" t="s">
        <v>434</v>
      </c>
      <c r="F77" s="61">
        <v>3.5</v>
      </c>
      <c r="G77" s="54"/>
      <c r="H77" s="112"/>
      <c r="I77" s="138">
        <f t="shared" si="7"/>
        <v>3.5</v>
      </c>
      <c r="J77" s="91"/>
      <c r="K77" s="143">
        <f t="shared" si="6"/>
        <v>1.5</v>
      </c>
      <c r="L77" s="141"/>
      <c r="M77" s="166">
        <f>IFERROR((VLOOKUP(B77,'conso aed'!A:B,2,FALSE)),0)</f>
        <v>1</v>
      </c>
      <c r="N77" s="171">
        <f t="shared" si="8"/>
        <v>0.5</v>
      </c>
      <c r="O77" s="144">
        <v>2</v>
      </c>
      <c r="P77" s="152"/>
      <c r="Q77" s="166">
        <f>IFERROR((VLOOKUP(B77,'conso ade'!A:B,2,FALSE)),0)</f>
        <v>2</v>
      </c>
      <c r="R77" s="171">
        <f t="shared" si="9"/>
        <v>0</v>
      </c>
      <c r="S77" s="23">
        <f t="shared" si="10"/>
        <v>0</v>
      </c>
      <c r="T77" s="23">
        <f t="shared" si="11"/>
        <v>0.5</v>
      </c>
    </row>
    <row r="78" spans="1:23" x14ac:dyDescent="0.2">
      <c r="A78" s="12"/>
      <c r="B78" s="121" t="s">
        <v>435</v>
      </c>
      <c r="C78" s="67" t="s">
        <v>799</v>
      </c>
      <c r="D78" s="9" t="s">
        <v>76</v>
      </c>
      <c r="E78" s="96" t="s">
        <v>436</v>
      </c>
      <c r="F78" s="61">
        <v>3.8</v>
      </c>
      <c r="G78" s="54"/>
      <c r="H78" s="112"/>
      <c r="I78" s="138">
        <f t="shared" si="7"/>
        <v>3.8</v>
      </c>
      <c r="J78" s="91">
        <v>3</v>
      </c>
      <c r="K78" s="143">
        <f t="shared" si="6"/>
        <v>3</v>
      </c>
      <c r="L78" s="141"/>
      <c r="M78" s="166">
        <f>IFERROR((VLOOKUP(B78,'conso aed'!A:B,2,FALSE)),0)</f>
        <v>3</v>
      </c>
      <c r="N78" s="171">
        <f t="shared" si="8"/>
        <v>0</v>
      </c>
      <c r="O78" s="144">
        <v>0.8</v>
      </c>
      <c r="P78" s="152"/>
      <c r="Q78" s="166">
        <f>IFERROR((VLOOKUP(B78,'conso ade'!A:B,2,FALSE)),0)</f>
        <v>0.8</v>
      </c>
      <c r="R78" s="171">
        <f t="shared" si="9"/>
        <v>0</v>
      </c>
      <c r="S78" s="23">
        <f t="shared" si="10"/>
        <v>-2.2204460492503131E-16</v>
      </c>
      <c r="T78" s="23">
        <f t="shared" si="11"/>
        <v>0</v>
      </c>
      <c r="V78" s="14" t="s">
        <v>802</v>
      </c>
    </row>
    <row r="79" spans="1:23" x14ac:dyDescent="0.2">
      <c r="A79" s="12"/>
      <c r="B79" s="121" t="s">
        <v>440</v>
      </c>
      <c r="C79" s="67" t="s">
        <v>799</v>
      </c>
      <c r="D79" s="9" t="s">
        <v>441</v>
      </c>
      <c r="E79" s="96" t="s">
        <v>59</v>
      </c>
      <c r="F79" s="61">
        <v>5.8</v>
      </c>
      <c r="G79" s="54"/>
      <c r="H79" s="112"/>
      <c r="I79" s="138">
        <f t="shared" si="7"/>
        <v>5.8</v>
      </c>
      <c r="J79" s="91"/>
      <c r="K79" s="143">
        <f t="shared" si="6"/>
        <v>5.8</v>
      </c>
      <c r="L79" s="141"/>
      <c r="M79" s="166">
        <f>IFERROR((VLOOKUP(B79,'conso aed'!A:B,2,FALSE)),0)</f>
        <v>5.8000000000000007</v>
      </c>
      <c r="N79" s="171">
        <f t="shared" si="8"/>
        <v>0</v>
      </c>
      <c r="O79" s="144"/>
      <c r="P79" s="152"/>
      <c r="Q79" s="166">
        <f>IFERROR((VLOOKUP(B79,'conso ade'!A:B,2,FALSE)),0)</f>
        <v>0</v>
      </c>
      <c r="R79" s="171">
        <f t="shared" si="9"/>
        <v>0</v>
      </c>
      <c r="S79" s="23">
        <f t="shared" si="10"/>
        <v>0</v>
      </c>
      <c r="T79" s="23">
        <f t="shared" si="11"/>
        <v>-8.8817841970012523E-16</v>
      </c>
    </row>
    <row r="80" spans="1:23" x14ac:dyDescent="0.2">
      <c r="A80" s="12"/>
      <c r="B80" s="122" t="s">
        <v>445</v>
      </c>
      <c r="C80" s="67" t="s">
        <v>799</v>
      </c>
      <c r="D80" s="48" t="s">
        <v>446</v>
      </c>
      <c r="E80" s="98" t="s">
        <v>447</v>
      </c>
      <c r="F80" s="61">
        <v>2.5</v>
      </c>
      <c r="G80" s="54"/>
      <c r="H80" s="112"/>
      <c r="I80" s="138">
        <f t="shared" si="7"/>
        <v>2.5</v>
      </c>
      <c r="J80" s="91"/>
      <c r="K80" s="143">
        <f t="shared" si="6"/>
        <v>2.5</v>
      </c>
      <c r="L80" s="141"/>
      <c r="M80" s="166">
        <f>IFERROR((VLOOKUP(B80,'conso aed'!A:B,2,FALSE)),0)</f>
        <v>2.5</v>
      </c>
      <c r="N80" s="171">
        <f t="shared" si="8"/>
        <v>0</v>
      </c>
      <c r="O80" s="144"/>
      <c r="P80" s="152"/>
      <c r="Q80" s="166">
        <f>IFERROR((VLOOKUP(B80,'conso ade'!A:B,2,FALSE)),0)</f>
        <v>0</v>
      </c>
      <c r="R80" s="171">
        <f t="shared" si="9"/>
        <v>0</v>
      </c>
      <c r="S80" s="23">
        <f t="shared" si="10"/>
        <v>0</v>
      </c>
      <c r="T80" s="23">
        <f t="shared" si="11"/>
        <v>0</v>
      </c>
    </row>
    <row r="81" spans="1:22" x14ac:dyDescent="0.2">
      <c r="A81" s="12"/>
      <c r="B81" s="122" t="s">
        <v>448</v>
      </c>
      <c r="C81" s="67" t="s">
        <v>799</v>
      </c>
      <c r="D81" s="48" t="s">
        <v>449</v>
      </c>
      <c r="E81" s="98" t="s">
        <v>450</v>
      </c>
      <c r="F81" s="61">
        <v>4.5</v>
      </c>
      <c r="G81" s="54"/>
      <c r="H81" s="112"/>
      <c r="I81" s="138">
        <f t="shared" si="7"/>
        <v>4.5</v>
      </c>
      <c r="J81" s="91"/>
      <c r="K81" s="143">
        <f t="shared" si="6"/>
        <v>2.65</v>
      </c>
      <c r="L81" s="141"/>
      <c r="M81" s="166">
        <f>IFERROR((VLOOKUP(B81,'conso aed'!A:B,2,FALSE)),0)</f>
        <v>2.65</v>
      </c>
      <c r="N81" s="171">
        <f t="shared" si="8"/>
        <v>0</v>
      </c>
      <c r="O81" s="144">
        <v>1.85</v>
      </c>
      <c r="P81" s="152"/>
      <c r="Q81" s="166">
        <f>IFERROR((VLOOKUP(B81,'conso ade'!A:B,2,FALSE)),0)</f>
        <v>1.85</v>
      </c>
      <c r="R81" s="171">
        <f t="shared" si="9"/>
        <v>0</v>
      </c>
      <c r="S81" s="23">
        <f t="shared" si="10"/>
        <v>0</v>
      </c>
      <c r="T81" s="23">
        <f t="shared" si="11"/>
        <v>0</v>
      </c>
    </row>
    <row r="82" spans="1:22" x14ac:dyDescent="0.2">
      <c r="A82" s="12"/>
      <c r="B82" s="122" t="s">
        <v>451</v>
      </c>
      <c r="C82" s="67" t="s">
        <v>799</v>
      </c>
      <c r="D82" s="48" t="s">
        <v>452</v>
      </c>
      <c r="E82" s="98" t="s">
        <v>62</v>
      </c>
      <c r="F82" s="61">
        <v>4.4000000000000004</v>
      </c>
      <c r="G82" s="54"/>
      <c r="H82" s="113"/>
      <c r="I82" s="138">
        <f t="shared" si="7"/>
        <v>4.4000000000000004</v>
      </c>
      <c r="J82" s="91"/>
      <c r="K82" s="143">
        <f t="shared" si="6"/>
        <v>2.5000000000000004</v>
      </c>
      <c r="L82" s="141"/>
      <c r="M82" s="166">
        <f>IFERROR((VLOOKUP(B82,'conso aed'!A:B,2,FALSE)),0)</f>
        <v>2.5</v>
      </c>
      <c r="N82" s="171">
        <f t="shared" si="8"/>
        <v>0</v>
      </c>
      <c r="O82" s="145">
        <v>1.9</v>
      </c>
      <c r="P82" s="153"/>
      <c r="Q82" s="166">
        <f>IFERROR((VLOOKUP(B82,'conso ade'!A:B,2,FALSE)),0)</f>
        <v>1.9</v>
      </c>
      <c r="R82" s="171">
        <f t="shared" si="9"/>
        <v>0</v>
      </c>
      <c r="S82" s="23">
        <f t="shared" si="10"/>
        <v>0</v>
      </c>
      <c r="T82" s="23">
        <f t="shared" si="11"/>
        <v>0</v>
      </c>
    </row>
    <row r="83" spans="1:22" x14ac:dyDescent="0.2">
      <c r="A83" s="12" t="s">
        <v>0</v>
      </c>
      <c r="B83" s="121" t="s">
        <v>406</v>
      </c>
      <c r="C83" s="67" t="s">
        <v>799</v>
      </c>
      <c r="D83" s="9" t="s">
        <v>407</v>
      </c>
      <c r="E83" s="96" t="s">
        <v>187</v>
      </c>
      <c r="F83" s="61">
        <v>5.4</v>
      </c>
      <c r="G83" s="54"/>
      <c r="H83" s="112"/>
      <c r="I83" s="138">
        <f t="shared" si="7"/>
        <v>5.4</v>
      </c>
      <c r="J83" s="91"/>
      <c r="K83" s="143">
        <f t="shared" si="6"/>
        <v>4.4000000000000004</v>
      </c>
      <c r="L83" s="141"/>
      <c r="M83" s="166">
        <f>IFERROR((VLOOKUP(B83,'conso aed'!A:B,2,FALSE)),0)</f>
        <v>4.4000000000000004</v>
      </c>
      <c r="N83" s="171">
        <f t="shared" si="8"/>
        <v>0</v>
      </c>
      <c r="O83" s="144">
        <v>1</v>
      </c>
      <c r="P83" s="152"/>
      <c r="Q83" s="166">
        <f>IFERROR((VLOOKUP(B83,'conso ade'!A:B,2,FALSE)),0)</f>
        <v>1</v>
      </c>
      <c r="R83" s="171">
        <f t="shared" si="9"/>
        <v>0</v>
      </c>
      <c r="S83" s="23">
        <f t="shared" si="10"/>
        <v>0</v>
      </c>
      <c r="T83" s="23">
        <f t="shared" si="11"/>
        <v>0</v>
      </c>
    </row>
    <row r="84" spans="1:22" x14ac:dyDescent="0.2">
      <c r="A84" s="12"/>
      <c r="B84" s="121" t="s">
        <v>408</v>
      </c>
      <c r="C84" s="67" t="s">
        <v>799</v>
      </c>
      <c r="D84" s="9" t="s">
        <v>409</v>
      </c>
      <c r="E84" s="96" t="s">
        <v>187</v>
      </c>
      <c r="F84" s="61">
        <v>3.2</v>
      </c>
      <c r="G84" s="54"/>
      <c r="H84" s="112"/>
      <c r="I84" s="138">
        <f t="shared" si="7"/>
        <v>3.2</v>
      </c>
      <c r="J84" s="91"/>
      <c r="K84" s="143">
        <f t="shared" si="6"/>
        <v>3.2</v>
      </c>
      <c r="L84" s="141"/>
      <c r="M84" s="166">
        <f>IFERROR((VLOOKUP(B84,'conso aed'!A:B,2,FALSE)),0)</f>
        <v>3</v>
      </c>
      <c r="N84" s="171">
        <f t="shared" si="8"/>
        <v>0.20000000000000018</v>
      </c>
      <c r="O84" s="144"/>
      <c r="P84" s="152"/>
      <c r="Q84" s="166">
        <f>IFERROR((VLOOKUP(B84,'conso ade'!A:B,2,FALSE)),0)</f>
        <v>0</v>
      </c>
      <c r="R84" s="171">
        <f t="shared" si="9"/>
        <v>0</v>
      </c>
      <c r="S84" s="23">
        <f t="shared" si="10"/>
        <v>0</v>
      </c>
      <c r="T84" s="23">
        <f t="shared" si="11"/>
        <v>0.20000000000000018</v>
      </c>
    </row>
    <row r="85" spans="1:22" x14ac:dyDescent="0.2">
      <c r="A85" s="12" t="s">
        <v>303</v>
      </c>
      <c r="B85" s="121" t="s">
        <v>453</v>
      </c>
      <c r="C85" s="67" t="s">
        <v>799</v>
      </c>
      <c r="D85" s="9" t="s">
        <v>454</v>
      </c>
      <c r="E85" s="96" t="s">
        <v>62</v>
      </c>
      <c r="F85" s="61">
        <v>2.9</v>
      </c>
      <c r="G85" s="55">
        <v>0.4</v>
      </c>
      <c r="H85" s="112">
        <v>0.5</v>
      </c>
      <c r="I85" s="138">
        <f>F85+G85+H85</f>
        <v>3.8</v>
      </c>
      <c r="J85" s="91"/>
      <c r="K85" s="143">
        <f t="shared" si="6"/>
        <v>2.9</v>
      </c>
      <c r="L85" s="141"/>
      <c r="M85" s="166">
        <f>IFERROR((VLOOKUP(B85,'conso aed'!A:B,2,FALSE)),0)</f>
        <v>2.4</v>
      </c>
      <c r="N85" s="171">
        <f t="shared" si="8"/>
        <v>0.5</v>
      </c>
      <c r="O85" s="144">
        <v>0.9</v>
      </c>
      <c r="P85" s="152"/>
      <c r="Q85" s="166">
        <f>IFERROR((VLOOKUP(B85,'conso ade'!A:B,2,FALSE)),0)</f>
        <v>0.9</v>
      </c>
      <c r="R85" s="171">
        <f t="shared" si="9"/>
        <v>0</v>
      </c>
      <c r="S85" s="23">
        <f t="shared" si="10"/>
        <v>-1.1102230246251565E-16</v>
      </c>
      <c r="T85" s="23">
        <f t="shared" si="11"/>
        <v>0.49999999999999989</v>
      </c>
    </row>
    <row r="86" spans="1:22" x14ac:dyDescent="0.2">
      <c r="A86" s="12"/>
      <c r="B86" s="121" t="s">
        <v>442</v>
      </c>
      <c r="C86" s="67" t="s">
        <v>799</v>
      </c>
      <c r="D86" s="9" t="s">
        <v>443</v>
      </c>
      <c r="E86" s="96" t="s">
        <v>444</v>
      </c>
      <c r="F86" s="61">
        <v>5</v>
      </c>
      <c r="G86" s="54"/>
      <c r="H86" s="112"/>
      <c r="I86" s="138">
        <f t="shared" si="7"/>
        <v>5</v>
      </c>
      <c r="J86" s="91">
        <v>5</v>
      </c>
      <c r="K86" s="143">
        <f t="shared" si="6"/>
        <v>5</v>
      </c>
      <c r="L86" s="141"/>
      <c r="M86" s="166">
        <f>IFERROR((VLOOKUP(B86,'conso aed'!A:B,2,FALSE)),0)</f>
        <v>4.9999999999999991</v>
      </c>
      <c r="N86" s="171">
        <f t="shared" si="8"/>
        <v>0</v>
      </c>
      <c r="O86" s="144"/>
      <c r="P86" s="152"/>
      <c r="Q86" s="166">
        <f>IFERROR((VLOOKUP(B86,'conso ade'!A:B,2,FALSE)),0)</f>
        <v>0</v>
      </c>
      <c r="R86" s="171">
        <f t="shared" si="9"/>
        <v>0</v>
      </c>
      <c r="S86" s="23">
        <f t="shared" si="10"/>
        <v>0</v>
      </c>
      <c r="T86" s="23">
        <f t="shared" si="11"/>
        <v>8.8817841970012523E-16</v>
      </c>
      <c r="V86" s="14" t="s">
        <v>802</v>
      </c>
    </row>
    <row r="87" spans="1:22" x14ac:dyDescent="0.2">
      <c r="A87" s="12"/>
      <c r="B87" s="121" t="s">
        <v>437</v>
      </c>
      <c r="C87" s="67" t="s">
        <v>799</v>
      </c>
      <c r="D87" s="9" t="s">
        <v>438</v>
      </c>
      <c r="E87" s="96" t="s">
        <v>439</v>
      </c>
      <c r="F87" s="61">
        <v>5.6</v>
      </c>
      <c r="G87" s="54"/>
      <c r="H87" s="112"/>
      <c r="I87" s="138">
        <f t="shared" si="7"/>
        <v>5.6</v>
      </c>
      <c r="J87" s="91"/>
      <c r="K87" s="143">
        <f t="shared" si="6"/>
        <v>4.5999999999999996</v>
      </c>
      <c r="L87" s="141"/>
      <c r="M87" s="166">
        <f>IFERROR((VLOOKUP(B87,'conso aed'!A:B,2,FALSE)),0)</f>
        <v>4.5999999999999996</v>
      </c>
      <c r="N87" s="171">
        <f t="shared" si="8"/>
        <v>0</v>
      </c>
      <c r="O87" s="144">
        <v>1</v>
      </c>
      <c r="P87" s="152"/>
      <c r="Q87" s="166">
        <f>IFERROR((VLOOKUP(B87,'conso ade'!A:B,2,FALSE)),0)</f>
        <v>1</v>
      </c>
      <c r="R87" s="171">
        <f t="shared" si="9"/>
        <v>0</v>
      </c>
      <c r="S87" s="23">
        <f t="shared" si="10"/>
        <v>0</v>
      </c>
      <c r="T87" s="23">
        <f t="shared" si="11"/>
        <v>0</v>
      </c>
    </row>
    <row r="88" spans="1:22" x14ac:dyDescent="0.2">
      <c r="A88" s="12"/>
      <c r="B88" s="121" t="s">
        <v>416</v>
      </c>
      <c r="C88" s="67" t="s">
        <v>799</v>
      </c>
      <c r="D88" s="9" t="s">
        <v>417</v>
      </c>
      <c r="E88" s="96" t="s">
        <v>56</v>
      </c>
      <c r="F88" s="61">
        <v>8.6</v>
      </c>
      <c r="G88" s="54"/>
      <c r="H88" s="112"/>
      <c r="I88" s="138">
        <f t="shared" si="7"/>
        <v>8.6</v>
      </c>
      <c r="J88" s="91"/>
      <c r="K88" s="143">
        <f t="shared" si="6"/>
        <v>8.6</v>
      </c>
      <c r="L88" s="141"/>
      <c r="M88" s="166">
        <f>IFERROR((VLOOKUP(B88,'conso aed'!A:B,2,FALSE)),0)</f>
        <v>8.6</v>
      </c>
      <c r="N88" s="171">
        <f t="shared" si="8"/>
        <v>0</v>
      </c>
      <c r="O88" s="144"/>
      <c r="P88" s="152"/>
      <c r="Q88" s="166">
        <f>IFERROR((VLOOKUP(B88,'conso ade'!A:B,2,FALSE)),0)</f>
        <v>0</v>
      </c>
      <c r="R88" s="171">
        <f t="shared" si="9"/>
        <v>0</v>
      </c>
      <c r="S88" s="23">
        <f t="shared" si="10"/>
        <v>0</v>
      </c>
      <c r="T88" s="23">
        <f t="shared" si="11"/>
        <v>0</v>
      </c>
    </row>
    <row r="89" spans="1:22" x14ac:dyDescent="0.2">
      <c r="A89" s="12"/>
      <c r="B89" s="121" t="s">
        <v>403</v>
      </c>
      <c r="C89" s="67" t="s">
        <v>799</v>
      </c>
      <c r="D89" s="9" t="s">
        <v>404</v>
      </c>
      <c r="E89" s="96" t="s">
        <v>405</v>
      </c>
      <c r="F89" s="61">
        <v>3.8</v>
      </c>
      <c r="G89" s="54"/>
      <c r="H89" s="112"/>
      <c r="I89" s="138">
        <f t="shared" si="7"/>
        <v>3.8</v>
      </c>
      <c r="J89" s="91"/>
      <c r="K89" s="143">
        <f t="shared" si="6"/>
        <v>1.9999999999999998</v>
      </c>
      <c r="L89" s="141"/>
      <c r="M89" s="166">
        <f>IFERROR((VLOOKUP(B89,'conso aed'!A:B,2,FALSE)),0)</f>
        <v>2</v>
      </c>
      <c r="N89" s="171">
        <f t="shared" si="8"/>
        <v>0</v>
      </c>
      <c r="O89" s="144">
        <v>1.8</v>
      </c>
      <c r="P89" s="152"/>
      <c r="Q89" s="166">
        <f>IFERROR((VLOOKUP(B89,'conso ade'!A:B,2,FALSE)),0)</f>
        <v>1.8</v>
      </c>
      <c r="R89" s="171">
        <f t="shared" si="9"/>
        <v>0</v>
      </c>
      <c r="S89" s="23">
        <f t="shared" si="10"/>
        <v>0</v>
      </c>
      <c r="T89" s="23">
        <f t="shared" si="11"/>
        <v>0</v>
      </c>
    </row>
    <row r="90" spans="1:22" x14ac:dyDescent="0.2">
      <c r="A90" s="12"/>
      <c r="B90" s="121" t="s">
        <v>400</v>
      </c>
      <c r="C90" s="67" t="s">
        <v>799</v>
      </c>
      <c r="D90" s="9" t="s">
        <v>401</v>
      </c>
      <c r="E90" s="96" t="s">
        <v>402</v>
      </c>
      <c r="F90" s="61">
        <v>3.7</v>
      </c>
      <c r="G90" s="54"/>
      <c r="H90" s="112"/>
      <c r="I90" s="138">
        <f t="shared" si="7"/>
        <v>3.7</v>
      </c>
      <c r="J90" s="91"/>
      <c r="K90" s="143">
        <f t="shared" si="6"/>
        <v>3.7</v>
      </c>
      <c r="L90" s="141"/>
      <c r="M90" s="166">
        <f>IFERROR((VLOOKUP(B90,'conso aed'!A:B,2,FALSE)),0)</f>
        <v>3.7</v>
      </c>
      <c r="N90" s="171">
        <f t="shared" si="8"/>
        <v>0</v>
      </c>
      <c r="O90" s="144"/>
      <c r="P90" s="152"/>
      <c r="Q90" s="166">
        <f>IFERROR((VLOOKUP(B90,'conso ade'!A:B,2,FALSE)),0)</f>
        <v>0</v>
      </c>
      <c r="R90" s="171">
        <f t="shared" si="9"/>
        <v>0</v>
      </c>
      <c r="S90" s="23">
        <f t="shared" si="10"/>
        <v>0</v>
      </c>
      <c r="T90" s="23">
        <f t="shared" si="11"/>
        <v>0</v>
      </c>
    </row>
    <row r="91" spans="1:22" s="25" customFormat="1" x14ac:dyDescent="0.2">
      <c r="A91" s="12"/>
      <c r="B91" s="122" t="s">
        <v>410</v>
      </c>
      <c r="C91" s="67" t="s">
        <v>799</v>
      </c>
      <c r="D91" s="48" t="s">
        <v>52</v>
      </c>
      <c r="E91" s="98" t="s">
        <v>187</v>
      </c>
      <c r="F91" s="76">
        <v>4.9000000000000004</v>
      </c>
      <c r="G91" s="54"/>
      <c r="H91" s="116"/>
      <c r="I91" s="138">
        <f t="shared" si="7"/>
        <v>4.9000000000000004</v>
      </c>
      <c r="J91" s="91"/>
      <c r="K91" s="143">
        <f t="shared" si="6"/>
        <v>3.6000000000000005</v>
      </c>
      <c r="L91" s="141"/>
      <c r="M91" s="166">
        <f>IFERROR((VLOOKUP(B91,'conso aed'!A:B,2,FALSE)),0)</f>
        <v>3.2290000000000001</v>
      </c>
      <c r="N91" s="171">
        <f t="shared" si="8"/>
        <v>0.37100000000000044</v>
      </c>
      <c r="O91" s="144">
        <v>1.3</v>
      </c>
      <c r="P91" s="152"/>
      <c r="Q91" s="166">
        <f>IFERROR((VLOOKUP(B91,'conso ade'!A:B,2,FALSE)),0)</f>
        <v>1.671</v>
      </c>
      <c r="R91" s="171">
        <f t="shared" si="9"/>
        <v>-0.371</v>
      </c>
      <c r="S91" s="23">
        <f t="shared" si="10"/>
        <v>-2.2204460492503131E-16</v>
      </c>
      <c r="T91" s="23">
        <f t="shared" si="11"/>
        <v>0</v>
      </c>
    </row>
    <row r="92" spans="1:22" x14ac:dyDescent="0.2">
      <c r="A92" s="12"/>
      <c r="B92" s="121" t="s">
        <v>476</v>
      </c>
      <c r="C92" s="67" t="s">
        <v>799</v>
      </c>
      <c r="D92" s="9" t="s">
        <v>477</v>
      </c>
      <c r="E92" s="96" t="s">
        <v>478</v>
      </c>
      <c r="F92" s="61">
        <v>6.5</v>
      </c>
      <c r="G92" s="54"/>
      <c r="H92" s="113"/>
      <c r="I92" s="138">
        <f t="shared" si="7"/>
        <v>6.5</v>
      </c>
      <c r="J92" s="91"/>
      <c r="K92" s="143">
        <f t="shared" si="6"/>
        <v>3.5</v>
      </c>
      <c r="L92" s="141"/>
      <c r="M92" s="166">
        <f>IFERROR((VLOOKUP(B92,'conso aed'!A:B,2,FALSE)),0)</f>
        <v>4.8</v>
      </c>
      <c r="N92" s="171">
        <f t="shared" si="8"/>
        <v>-1.2999999999999998</v>
      </c>
      <c r="O92" s="144">
        <v>3</v>
      </c>
      <c r="P92" s="152"/>
      <c r="Q92" s="166">
        <f>IFERROR((VLOOKUP(B92,'conso ade'!A:B,2,FALSE)),0)</f>
        <v>3</v>
      </c>
      <c r="R92" s="171">
        <f t="shared" si="9"/>
        <v>0</v>
      </c>
      <c r="S92" s="23">
        <f t="shared" si="10"/>
        <v>0</v>
      </c>
      <c r="T92" s="23">
        <f t="shared" si="11"/>
        <v>-1.2999999999999998</v>
      </c>
    </row>
    <row r="93" spans="1:22" x14ac:dyDescent="0.2">
      <c r="A93" s="12"/>
      <c r="B93" s="121" t="s">
        <v>479</v>
      </c>
      <c r="C93" s="67" t="s">
        <v>799</v>
      </c>
      <c r="D93" s="9" t="s">
        <v>480</v>
      </c>
      <c r="E93" s="96" t="s">
        <v>481</v>
      </c>
      <c r="F93" s="76">
        <v>5.4</v>
      </c>
      <c r="G93" s="54"/>
      <c r="H93" s="113"/>
      <c r="I93" s="138">
        <f t="shared" si="7"/>
        <v>5.4</v>
      </c>
      <c r="J93" s="91"/>
      <c r="K93" s="143">
        <f t="shared" si="6"/>
        <v>5.4</v>
      </c>
      <c r="L93" s="141"/>
      <c r="M93" s="166">
        <f>IFERROR((VLOOKUP(B93,'conso aed'!A:B,2,FALSE)),0)</f>
        <v>5.35</v>
      </c>
      <c r="N93" s="171">
        <f t="shared" si="8"/>
        <v>5.0000000000000711E-2</v>
      </c>
      <c r="O93" s="145"/>
      <c r="P93" s="153"/>
      <c r="Q93" s="166">
        <f>IFERROR((VLOOKUP(B93,'conso ade'!A:B,2,FALSE)),0)</f>
        <v>0</v>
      </c>
      <c r="R93" s="171">
        <f t="shared" si="9"/>
        <v>0</v>
      </c>
      <c r="S93" s="23">
        <f t="shared" si="10"/>
        <v>0</v>
      </c>
      <c r="T93" s="23">
        <f t="shared" si="11"/>
        <v>5.0000000000000711E-2</v>
      </c>
    </row>
    <row r="94" spans="1:22" x14ac:dyDescent="0.2">
      <c r="A94" s="12"/>
      <c r="B94" s="121" t="s">
        <v>493</v>
      </c>
      <c r="C94" s="67" t="s">
        <v>799</v>
      </c>
      <c r="D94" s="9" t="s">
        <v>153</v>
      </c>
      <c r="E94" s="96" t="s">
        <v>494</v>
      </c>
      <c r="F94" s="76">
        <v>3.7</v>
      </c>
      <c r="G94" s="54"/>
      <c r="H94" s="112"/>
      <c r="I94" s="138">
        <f t="shared" si="7"/>
        <v>3.7</v>
      </c>
      <c r="J94" s="91"/>
      <c r="K94" s="143">
        <f t="shared" si="6"/>
        <v>3.7</v>
      </c>
      <c r="L94" s="141"/>
      <c r="M94" s="166">
        <f>IFERROR((VLOOKUP(B94,'conso aed'!A:B,2,FALSE)),0)</f>
        <v>3.6999999999999997</v>
      </c>
      <c r="N94" s="171">
        <f t="shared" si="8"/>
        <v>0</v>
      </c>
      <c r="O94" s="144"/>
      <c r="P94" s="152"/>
      <c r="Q94" s="166">
        <f>IFERROR((VLOOKUP(B94,'conso ade'!A:B,2,FALSE)),0)</f>
        <v>0</v>
      </c>
      <c r="R94" s="171">
        <f t="shared" si="9"/>
        <v>0</v>
      </c>
      <c r="S94" s="23">
        <f t="shared" si="10"/>
        <v>0</v>
      </c>
      <c r="T94" s="23">
        <f t="shared" si="11"/>
        <v>4.4408920985006262E-16</v>
      </c>
    </row>
    <row r="95" spans="1:22" x14ac:dyDescent="0.2">
      <c r="A95" s="12"/>
      <c r="B95" s="121" t="s">
        <v>505</v>
      </c>
      <c r="C95" s="67" t="s">
        <v>799</v>
      </c>
      <c r="D95" s="9" t="s">
        <v>324</v>
      </c>
      <c r="E95" s="96" t="s">
        <v>506</v>
      </c>
      <c r="F95" s="76">
        <v>4</v>
      </c>
      <c r="G95" s="54"/>
      <c r="H95" s="112"/>
      <c r="I95" s="138">
        <f t="shared" si="7"/>
        <v>4</v>
      </c>
      <c r="J95" s="91"/>
      <c r="K95" s="143">
        <f t="shared" si="6"/>
        <v>3</v>
      </c>
      <c r="L95" s="141"/>
      <c r="M95" s="166">
        <f>IFERROR((VLOOKUP(B95,'conso aed'!A:B,2,FALSE)),0)</f>
        <v>3</v>
      </c>
      <c r="N95" s="171">
        <f t="shared" si="8"/>
        <v>0</v>
      </c>
      <c r="O95" s="144">
        <v>1</v>
      </c>
      <c r="P95" s="152"/>
      <c r="Q95" s="166">
        <f>IFERROR((VLOOKUP(B95,'conso ade'!A:B,2,FALSE)),0)</f>
        <v>1</v>
      </c>
      <c r="R95" s="171">
        <f t="shared" si="9"/>
        <v>0</v>
      </c>
      <c r="S95" s="23">
        <f t="shared" si="10"/>
        <v>0</v>
      </c>
      <c r="T95" s="23">
        <f t="shared" si="11"/>
        <v>0</v>
      </c>
    </row>
    <row r="96" spans="1:22" x14ac:dyDescent="0.2">
      <c r="A96" s="12"/>
      <c r="B96" s="121" t="s">
        <v>533</v>
      </c>
      <c r="C96" s="67" t="s">
        <v>799</v>
      </c>
      <c r="D96" s="9" t="s">
        <v>534</v>
      </c>
      <c r="E96" s="96" t="s">
        <v>535</v>
      </c>
      <c r="F96" s="76">
        <v>2.9</v>
      </c>
      <c r="G96" s="54"/>
      <c r="H96" s="112"/>
      <c r="I96" s="138">
        <f t="shared" si="7"/>
        <v>2.9</v>
      </c>
      <c r="J96" s="91"/>
      <c r="K96" s="143">
        <f t="shared" si="6"/>
        <v>1.9</v>
      </c>
      <c r="L96" s="141"/>
      <c r="M96" s="166">
        <f>IFERROR((VLOOKUP(B96,'conso aed'!A:B,2,FALSE)),0)</f>
        <v>2.9</v>
      </c>
      <c r="N96" s="171">
        <f t="shared" si="8"/>
        <v>-1</v>
      </c>
      <c r="O96" s="144">
        <v>1</v>
      </c>
      <c r="P96" s="152"/>
      <c r="Q96" s="166">
        <f>IFERROR((VLOOKUP(B96,'conso ade'!A:B,2,FALSE)),0)</f>
        <v>1</v>
      </c>
      <c r="R96" s="171">
        <f t="shared" si="9"/>
        <v>0</v>
      </c>
      <c r="S96" s="23">
        <f t="shared" si="10"/>
        <v>0</v>
      </c>
      <c r="T96" s="23">
        <f t="shared" si="11"/>
        <v>-1</v>
      </c>
    </row>
    <row r="97" spans="1:20" x14ac:dyDescent="0.2">
      <c r="A97" s="12"/>
      <c r="B97" s="121" t="s">
        <v>572</v>
      </c>
      <c r="C97" s="67" t="s">
        <v>799</v>
      </c>
      <c r="D97" s="9" t="s">
        <v>573</v>
      </c>
      <c r="E97" s="96" t="s">
        <v>85</v>
      </c>
      <c r="F97" s="76">
        <v>4.2</v>
      </c>
      <c r="G97" s="54"/>
      <c r="H97" s="113"/>
      <c r="I97" s="138">
        <f t="shared" si="7"/>
        <v>4.2</v>
      </c>
      <c r="J97" s="91"/>
      <c r="K97" s="143">
        <f t="shared" si="6"/>
        <v>4.2</v>
      </c>
      <c r="L97" s="141"/>
      <c r="M97" s="166">
        <f>IFERROR((VLOOKUP(B97,'conso aed'!A:B,2,FALSE)),0)</f>
        <v>4.2</v>
      </c>
      <c r="N97" s="171">
        <f t="shared" si="8"/>
        <v>0</v>
      </c>
      <c r="O97" s="145"/>
      <c r="P97" s="153"/>
      <c r="Q97" s="166">
        <f>IFERROR((VLOOKUP(B97,'conso ade'!A:B,2,FALSE)),0)</f>
        <v>0</v>
      </c>
      <c r="R97" s="171">
        <f t="shared" si="9"/>
        <v>0</v>
      </c>
      <c r="S97" s="23">
        <f t="shared" si="10"/>
        <v>0</v>
      </c>
      <c r="T97" s="23">
        <f t="shared" si="11"/>
        <v>0</v>
      </c>
    </row>
    <row r="98" spans="1:20" x14ac:dyDescent="0.2">
      <c r="A98" s="12"/>
      <c r="B98" s="125" t="s">
        <v>574</v>
      </c>
      <c r="C98" s="67" t="s">
        <v>799</v>
      </c>
      <c r="D98" s="88" t="s">
        <v>575</v>
      </c>
      <c r="E98" s="106" t="s">
        <v>85</v>
      </c>
      <c r="F98" s="76">
        <v>4.9000000000000004</v>
      </c>
      <c r="G98" s="55">
        <v>0.5</v>
      </c>
      <c r="H98" s="113"/>
      <c r="I98" s="138">
        <f t="shared" si="7"/>
        <v>5.4</v>
      </c>
      <c r="J98" s="91"/>
      <c r="K98" s="143">
        <f t="shared" si="6"/>
        <v>5.4</v>
      </c>
      <c r="L98" s="141"/>
      <c r="M98" s="166">
        <f>IFERROR((VLOOKUP(B98,'conso aed'!A:B,2,FALSE)),0)</f>
        <v>5.4</v>
      </c>
      <c r="N98" s="171">
        <f t="shared" si="8"/>
        <v>0</v>
      </c>
      <c r="O98" s="145">
        <v>0</v>
      </c>
      <c r="P98" s="153"/>
      <c r="Q98" s="166">
        <f>IFERROR((VLOOKUP(B98,'conso ade'!A:B,2,FALSE)),0)</f>
        <v>0</v>
      </c>
      <c r="R98" s="171">
        <f t="shared" si="9"/>
        <v>0</v>
      </c>
      <c r="S98" s="23">
        <f t="shared" si="10"/>
        <v>0</v>
      </c>
      <c r="T98" s="23">
        <f t="shared" si="11"/>
        <v>0</v>
      </c>
    </row>
    <row r="99" spans="1:20" ht="15" customHeight="1" x14ac:dyDescent="0.2">
      <c r="A99" s="12"/>
      <c r="B99" s="121" t="s">
        <v>591</v>
      </c>
      <c r="C99" s="67" t="s">
        <v>799</v>
      </c>
      <c r="D99" s="9" t="s">
        <v>592</v>
      </c>
      <c r="E99" s="96" t="s">
        <v>593</v>
      </c>
      <c r="F99" s="76">
        <v>4.4000000000000004</v>
      </c>
      <c r="G99" s="54"/>
      <c r="H99" s="113"/>
      <c r="I99" s="138">
        <f t="shared" si="7"/>
        <v>4.4000000000000004</v>
      </c>
      <c r="J99" s="91"/>
      <c r="K99" s="143">
        <f t="shared" si="6"/>
        <v>3.6000000000000005</v>
      </c>
      <c r="L99" s="141"/>
      <c r="M99" s="166">
        <f>IFERROR((VLOOKUP(B99,'conso aed'!A:B,2,FALSE)),0)</f>
        <v>3.5999999999999996</v>
      </c>
      <c r="N99" s="171">
        <f t="shared" si="8"/>
        <v>0</v>
      </c>
      <c r="O99" s="145">
        <v>0.8</v>
      </c>
      <c r="P99" s="153"/>
      <c r="Q99" s="166">
        <f>IFERROR((VLOOKUP(B99,'conso ade'!A:B,2,FALSE)),0)</f>
        <v>0.8</v>
      </c>
      <c r="R99" s="171">
        <f t="shared" si="9"/>
        <v>0</v>
      </c>
      <c r="S99" s="23">
        <f t="shared" si="10"/>
        <v>-2.2204460492503131E-16</v>
      </c>
      <c r="T99" s="23">
        <f t="shared" si="11"/>
        <v>0</v>
      </c>
    </row>
    <row r="100" spans="1:20" s="52" customFormat="1" x14ac:dyDescent="0.2">
      <c r="A100" s="50"/>
      <c r="B100" s="123" t="s">
        <v>599</v>
      </c>
      <c r="C100" s="68" t="s">
        <v>799</v>
      </c>
      <c r="D100" s="51" t="s">
        <v>600</v>
      </c>
      <c r="E100" s="99" t="s">
        <v>601</v>
      </c>
      <c r="F100" s="76">
        <v>2.9</v>
      </c>
      <c r="G100" s="55"/>
      <c r="H100" s="117"/>
      <c r="I100" s="138">
        <f t="shared" si="7"/>
        <v>2.9</v>
      </c>
      <c r="J100" s="92"/>
      <c r="K100" s="143">
        <f t="shared" si="6"/>
        <v>2.9</v>
      </c>
      <c r="L100" s="141"/>
      <c r="M100" s="166">
        <f>IFERROR((VLOOKUP(B100,'conso aed'!A:B,2,FALSE)),0)</f>
        <v>2.9</v>
      </c>
      <c r="N100" s="171">
        <f t="shared" si="8"/>
        <v>0</v>
      </c>
      <c r="O100" s="144"/>
      <c r="P100" s="152"/>
      <c r="Q100" s="166">
        <f>IFERROR((VLOOKUP(B100,'conso ade'!A:B,2,FALSE)),0)</f>
        <v>0</v>
      </c>
      <c r="R100" s="171">
        <f t="shared" si="9"/>
        <v>0</v>
      </c>
      <c r="S100" s="23">
        <f t="shared" si="10"/>
        <v>0</v>
      </c>
      <c r="T100" s="23">
        <f t="shared" si="11"/>
        <v>0</v>
      </c>
    </row>
    <row r="101" spans="1:20" x14ac:dyDescent="0.2">
      <c r="A101" s="12"/>
      <c r="B101" s="121" t="s">
        <v>623</v>
      </c>
      <c r="C101" s="67" t="s">
        <v>799</v>
      </c>
      <c r="D101" s="9" t="s">
        <v>624</v>
      </c>
      <c r="E101" s="96" t="s">
        <v>625</v>
      </c>
      <c r="F101" s="76">
        <v>5.7</v>
      </c>
      <c r="G101" s="54"/>
      <c r="H101" s="112"/>
      <c r="I101" s="138">
        <f t="shared" si="7"/>
        <v>5.7</v>
      </c>
      <c r="J101" s="91"/>
      <c r="K101" s="143">
        <f t="shared" si="6"/>
        <v>5.7</v>
      </c>
      <c r="L101" s="141"/>
      <c r="M101" s="166">
        <f>IFERROR((VLOOKUP(B101,'conso aed'!A:B,2,FALSE)),0)</f>
        <v>5.7</v>
      </c>
      <c r="N101" s="171">
        <f t="shared" si="8"/>
        <v>0</v>
      </c>
      <c r="O101" s="144"/>
      <c r="P101" s="152"/>
      <c r="Q101" s="166">
        <f>IFERROR((VLOOKUP(B101,'conso ade'!A:B,2,FALSE)),0)</f>
        <v>0</v>
      </c>
      <c r="R101" s="171">
        <f t="shared" si="9"/>
        <v>0</v>
      </c>
      <c r="S101" s="23">
        <f t="shared" si="10"/>
        <v>0</v>
      </c>
      <c r="T101" s="23">
        <f t="shared" si="11"/>
        <v>0</v>
      </c>
    </row>
    <row r="102" spans="1:20" x14ac:dyDescent="0.2">
      <c r="A102" s="12"/>
      <c r="B102" s="121" t="s">
        <v>626</v>
      </c>
      <c r="C102" s="67" t="s">
        <v>799</v>
      </c>
      <c r="D102" s="9" t="s">
        <v>627</v>
      </c>
      <c r="E102" s="96" t="s">
        <v>628</v>
      </c>
      <c r="F102" s="76">
        <v>4.9000000000000004</v>
      </c>
      <c r="G102" s="54"/>
      <c r="H102" s="113"/>
      <c r="I102" s="138">
        <f t="shared" si="7"/>
        <v>4.9000000000000004</v>
      </c>
      <c r="J102" s="91"/>
      <c r="K102" s="143">
        <f t="shared" si="6"/>
        <v>2.9000000000000004</v>
      </c>
      <c r="L102" s="141"/>
      <c r="M102" s="166">
        <f>IFERROR((VLOOKUP(B102,'conso aed'!A:B,2,FALSE)),0)</f>
        <v>2.9</v>
      </c>
      <c r="N102" s="171">
        <f t="shared" si="8"/>
        <v>0</v>
      </c>
      <c r="O102" s="145">
        <v>2</v>
      </c>
      <c r="P102" s="153"/>
      <c r="Q102" s="166">
        <f>IFERROR((VLOOKUP(B102,'conso ade'!A:B,2,FALSE)),0)</f>
        <v>2</v>
      </c>
      <c r="R102" s="171">
        <f t="shared" si="9"/>
        <v>0</v>
      </c>
      <c r="S102" s="23">
        <f t="shared" si="10"/>
        <v>0</v>
      </c>
      <c r="T102" s="23">
        <f t="shared" si="11"/>
        <v>0</v>
      </c>
    </row>
    <row r="103" spans="1:20" x14ac:dyDescent="0.2">
      <c r="A103" s="12"/>
      <c r="B103" s="121" t="s">
        <v>629</v>
      </c>
      <c r="C103" s="67" t="s">
        <v>799</v>
      </c>
      <c r="D103" s="9" t="s">
        <v>630</v>
      </c>
      <c r="E103" s="96" t="s">
        <v>110</v>
      </c>
      <c r="F103" s="76">
        <v>4.7</v>
      </c>
      <c r="G103" s="54"/>
      <c r="H103" s="112"/>
      <c r="I103" s="138">
        <f t="shared" si="7"/>
        <v>4.7</v>
      </c>
      <c r="J103" s="91"/>
      <c r="K103" s="143">
        <f t="shared" si="6"/>
        <v>3</v>
      </c>
      <c r="L103" s="141"/>
      <c r="M103" s="166">
        <f>IFERROR((VLOOKUP(B103,'conso aed'!A:B,2,FALSE)),0)</f>
        <v>3</v>
      </c>
      <c r="N103" s="171">
        <f t="shared" si="8"/>
        <v>0</v>
      </c>
      <c r="O103" s="144">
        <v>1.7</v>
      </c>
      <c r="P103" s="152"/>
      <c r="Q103" s="166">
        <f>IFERROR((VLOOKUP(B103,'conso ade'!A:B,2,FALSE)),0)</f>
        <v>1.7</v>
      </c>
      <c r="R103" s="171">
        <f t="shared" si="9"/>
        <v>0</v>
      </c>
      <c r="S103" s="23">
        <f t="shared" si="10"/>
        <v>2.2204460492503131E-16</v>
      </c>
      <c r="T103" s="23">
        <f t="shared" si="11"/>
        <v>0</v>
      </c>
    </row>
    <row r="104" spans="1:20" x14ac:dyDescent="0.2">
      <c r="A104" s="12" t="s">
        <v>303</v>
      </c>
      <c r="B104" s="121" t="s">
        <v>642</v>
      </c>
      <c r="C104" s="67" t="s">
        <v>799</v>
      </c>
      <c r="D104" s="9" t="s">
        <v>643</v>
      </c>
      <c r="E104" s="96" t="s">
        <v>644</v>
      </c>
      <c r="F104" s="76">
        <v>5.8</v>
      </c>
      <c r="G104" s="54"/>
      <c r="H104" s="112"/>
      <c r="I104" s="138">
        <f t="shared" si="7"/>
        <v>5.8</v>
      </c>
      <c r="J104" s="91"/>
      <c r="K104" s="143">
        <f t="shared" si="6"/>
        <v>4.8</v>
      </c>
      <c r="L104" s="141"/>
      <c r="M104" s="166">
        <f>IFERROR((VLOOKUP(B104,'conso aed'!A:B,2,FALSE)),0)</f>
        <v>4.8000000000000007</v>
      </c>
      <c r="N104" s="171">
        <f t="shared" si="8"/>
        <v>0</v>
      </c>
      <c r="O104" s="144">
        <v>1</v>
      </c>
      <c r="P104" s="152"/>
      <c r="Q104" s="166">
        <f>IFERROR((VLOOKUP(B104,'conso ade'!A:B,2,FALSE)),0)</f>
        <v>1</v>
      </c>
      <c r="R104" s="171">
        <f t="shared" si="9"/>
        <v>0</v>
      </c>
      <c r="S104" s="23">
        <f t="shared" si="10"/>
        <v>0</v>
      </c>
      <c r="T104" s="23">
        <f t="shared" si="11"/>
        <v>-8.8817841970012523E-16</v>
      </c>
    </row>
    <row r="105" spans="1:20" x14ac:dyDescent="0.2">
      <c r="A105" s="12"/>
      <c r="B105" s="121" t="s">
        <v>666</v>
      </c>
      <c r="C105" s="67" t="s">
        <v>799</v>
      </c>
      <c r="D105" s="9" t="s">
        <v>569</v>
      </c>
      <c r="E105" s="96" t="s">
        <v>667</v>
      </c>
      <c r="F105" s="76">
        <v>7.6</v>
      </c>
      <c r="G105" s="54"/>
      <c r="H105" s="112"/>
      <c r="I105" s="138">
        <f t="shared" si="7"/>
        <v>7.6</v>
      </c>
      <c r="J105" s="91"/>
      <c r="K105" s="143">
        <f t="shared" si="6"/>
        <v>6.8</v>
      </c>
      <c r="L105" s="141"/>
      <c r="M105" s="166">
        <f>IFERROR((VLOOKUP(B105,'conso aed'!A:B,2,FALSE)),0)</f>
        <v>6.7999999999999989</v>
      </c>
      <c r="N105" s="171">
        <f t="shared" si="8"/>
        <v>0</v>
      </c>
      <c r="O105" s="144">
        <v>0.8</v>
      </c>
      <c r="P105" s="152"/>
      <c r="Q105" s="166">
        <f>IFERROR((VLOOKUP(B105,'conso ade'!A:B,2,FALSE)),0)</f>
        <v>0.8</v>
      </c>
      <c r="R105" s="171">
        <f t="shared" si="9"/>
        <v>0</v>
      </c>
      <c r="S105" s="23">
        <f t="shared" si="10"/>
        <v>-2.2204460492503131E-16</v>
      </c>
      <c r="T105" s="23">
        <f t="shared" si="11"/>
        <v>0</v>
      </c>
    </row>
    <row r="106" spans="1:20" x14ac:dyDescent="0.2">
      <c r="A106" s="12" t="s">
        <v>0</v>
      </c>
      <c r="B106" s="121" t="s">
        <v>576</v>
      </c>
      <c r="C106" s="67" t="s">
        <v>799</v>
      </c>
      <c r="D106" s="9" t="s">
        <v>577</v>
      </c>
      <c r="E106" s="96" t="s">
        <v>85</v>
      </c>
      <c r="F106" s="76">
        <v>7.4</v>
      </c>
      <c r="G106" s="54"/>
      <c r="H106" s="112"/>
      <c r="I106" s="138">
        <f t="shared" si="7"/>
        <v>7.4</v>
      </c>
      <c r="J106" s="91"/>
      <c r="K106" s="143">
        <f t="shared" si="6"/>
        <v>6.6000000000000005</v>
      </c>
      <c r="L106" s="141"/>
      <c r="M106" s="166">
        <f>IFERROR((VLOOKUP(B106,'conso aed'!A:B,2,FALSE)),0)</f>
        <v>6.6</v>
      </c>
      <c r="N106" s="171">
        <f t="shared" si="8"/>
        <v>0</v>
      </c>
      <c r="O106" s="144">
        <v>0.8</v>
      </c>
      <c r="P106" s="152"/>
      <c r="Q106" s="166">
        <f>IFERROR((VLOOKUP(B106,'conso ade'!A:B,2,FALSE)),0)</f>
        <v>0.8</v>
      </c>
      <c r="R106" s="171">
        <f t="shared" si="9"/>
        <v>0</v>
      </c>
      <c r="S106" s="23">
        <f t="shared" si="10"/>
        <v>-2.2204460492503131E-16</v>
      </c>
      <c r="T106" s="23">
        <f t="shared" si="11"/>
        <v>0</v>
      </c>
    </row>
    <row r="107" spans="1:20" x14ac:dyDescent="0.2">
      <c r="A107" s="12"/>
      <c r="B107" s="121" t="s">
        <v>550</v>
      </c>
      <c r="C107" s="67" t="s">
        <v>799</v>
      </c>
      <c r="D107" s="9" t="s">
        <v>551</v>
      </c>
      <c r="E107" s="96" t="s">
        <v>552</v>
      </c>
      <c r="F107" s="76">
        <v>5.3</v>
      </c>
      <c r="G107" s="54"/>
      <c r="H107" s="112"/>
      <c r="I107" s="138">
        <f t="shared" si="7"/>
        <v>5.3</v>
      </c>
      <c r="J107" s="91"/>
      <c r="K107" s="143">
        <f t="shared" si="6"/>
        <v>5.3</v>
      </c>
      <c r="L107" s="141"/>
      <c r="M107" s="166">
        <f>IFERROR((VLOOKUP(B107,'conso aed'!A:B,2,FALSE)),0)</f>
        <v>5.2999999999999989</v>
      </c>
      <c r="N107" s="171">
        <f t="shared" si="8"/>
        <v>0</v>
      </c>
      <c r="O107" s="144"/>
      <c r="P107" s="152"/>
      <c r="Q107" s="166">
        <f>IFERROR((VLOOKUP(B107,'conso ade'!A:B,2,FALSE)),0)</f>
        <v>0</v>
      </c>
      <c r="R107" s="171">
        <f t="shared" si="9"/>
        <v>0</v>
      </c>
      <c r="S107" s="23">
        <f t="shared" si="10"/>
        <v>0</v>
      </c>
      <c r="T107" s="23">
        <f t="shared" si="11"/>
        <v>8.8817841970012523E-16</v>
      </c>
    </row>
    <row r="108" spans="1:20" x14ac:dyDescent="0.2">
      <c r="A108" s="12"/>
      <c r="B108" s="121" t="s">
        <v>619</v>
      </c>
      <c r="C108" s="67" t="s">
        <v>799</v>
      </c>
      <c r="D108" s="9" t="s">
        <v>620</v>
      </c>
      <c r="E108" s="96" t="s">
        <v>105</v>
      </c>
      <c r="F108" s="76">
        <v>3.8</v>
      </c>
      <c r="G108" s="54"/>
      <c r="H108" s="112"/>
      <c r="I108" s="138">
        <f t="shared" si="7"/>
        <v>3.8</v>
      </c>
      <c r="J108" s="91"/>
      <c r="K108" s="143">
        <f t="shared" si="6"/>
        <v>3.8</v>
      </c>
      <c r="L108" s="141"/>
      <c r="M108" s="166">
        <f>IFERROR((VLOOKUP(B108,'conso aed'!A:B,2,FALSE)),0)</f>
        <v>3.8</v>
      </c>
      <c r="N108" s="171">
        <f t="shared" si="8"/>
        <v>0</v>
      </c>
      <c r="O108" s="144"/>
      <c r="P108" s="152"/>
      <c r="Q108" s="166">
        <f>IFERROR((VLOOKUP(B108,'conso ade'!A:B,2,FALSE)),0)</f>
        <v>0</v>
      </c>
      <c r="R108" s="171">
        <f t="shared" si="9"/>
        <v>0</v>
      </c>
      <c r="S108" s="23">
        <f t="shared" si="10"/>
        <v>0</v>
      </c>
      <c r="T108" s="23">
        <f t="shared" si="11"/>
        <v>0</v>
      </c>
    </row>
    <row r="109" spans="1:20" x14ac:dyDescent="0.2">
      <c r="A109" s="12"/>
      <c r="B109" s="121" t="s">
        <v>544</v>
      </c>
      <c r="C109" s="67" t="s">
        <v>799</v>
      </c>
      <c r="D109" s="9" t="s">
        <v>545</v>
      </c>
      <c r="E109" s="96" t="s">
        <v>546</v>
      </c>
      <c r="F109" s="76">
        <v>7</v>
      </c>
      <c r="G109" s="54"/>
      <c r="H109" s="112"/>
      <c r="I109" s="138">
        <f t="shared" si="7"/>
        <v>7</v>
      </c>
      <c r="J109" s="91"/>
      <c r="K109" s="143">
        <f t="shared" si="6"/>
        <v>3.6999999999999997</v>
      </c>
      <c r="L109" s="141"/>
      <c r="M109" s="166">
        <f>IFERROR((VLOOKUP(B109,'conso aed'!A:B,2,FALSE)),0)</f>
        <v>3.7000000000000006</v>
      </c>
      <c r="N109" s="171">
        <f t="shared" si="8"/>
        <v>0</v>
      </c>
      <c r="O109" s="144">
        <v>3.3000000000000003</v>
      </c>
      <c r="P109" s="152"/>
      <c r="Q109" s="166">
        <f>IFERROR((VLOOKUP(B109,'conso ade'!A:B,2,FALSE)),0)</f>
        <v>3.3000000000000003</v>
      </c>
      <c r="R109" s="171">
        <f t="shared" si="9"/>
        <v>0</v>
      </c>
      <c r="S109" s="23">
        <f t="shared" si="10"/>
        <v>0</v>
      </c>
      <c r="T109" s="23">
        <f t="shared" si="11"/>
        <v>0</v>
      </c>
    </row>
    <row r="110" spans="1:20" x14ac:dyDescent="0.2">
      <c r="A110" s="12"/>
      <c r="B110" s="121" t="s">
        <v>509</v>
      </c>
      <c r="C110" s="67" t="s">
        <v>799</v>
      </c>
      <c r="D110" s="9" t="s">
        <v>508</v>
      </c>
      <c r="E110" s="96" t="s">
        <v>510</v>
      </c>
      <c r="F110" s="76">
        <v>5</v>
      </c>
      <c r="G110" s="54"/>
      <c r="H110" s="112"/>
      <c r="I110" s="138">
        <f t="shared" si="7"/>
        <v>5</v>
      </c>
      <c r="J110" s="91"/>
      <c r="K110" s="143">
        <f t="shared" si="6"/>
        <v>5</v>
      </c>
      <c r="L110" s="141"/>
      <c r="M110" s="166">
        <f>IFERROR((VLOOKUP(B110,'conso aed'!A:B,2,FALSE)),0)</f>
        <v>5</v>
      </c>
      <c r="N110" s="171">
        <f t="shared" si="8"/>
        <v>0</v>
      </c>
      <c r="O110" s="144"/>
      <c r="P110" s="152"/>
      <c r="Q110" s="166">
        <f>IFERROR((VLOOKUP(B110,'conso ade'!A:B,2,FALSE)),0)</f>
        <v>0</v>
      </c>
      <c r="R110" s="171">
        <f t="shared" si="9"/>
        <v>0</v>
      </c>
      <c r="S110" s="23">
        <f t="shared" si="10"/>
        <v>0</v>
      </c>
      <c r="T110" s="23">
        <f t="shared" si="11"/>
        <v>0</v>
      </c>
    </row>
    <row r="111" spans="1:20" x14ac:dyDescent="0.2">
      <c r="A111" s="12" t="s">
        <v>303</v>
      </c>
      <c r="B111" s="121" t="s">
        <v>652</v>
      </c>
      <c r="C111" s="67" t="s">
        <v>799</v>
      </c>
      <c r="D111" s="9" t="s">
        <v>76</v>
      </c>
      <c r="E111" s="96" t="s">
        <v>653</v>
      </c>
      <c r="F111" s="76">
        <v>5.9</v>
      </c>
      <c r="G111" s="54"/>
      <c r="H111" s="112"/>
      <c r="I111" s="138">
        <f t="shared" si="7"/>
        <v>5.9</v>
      </c>
      <c r="J111" s="91"/>
      <c r="K111" s="143">
        <f t="shared" si="6"/>
        <v>3.2</v>
      </c>
      <c r="L111" s="141"/>
      <c r="M111" s="166">
        <f>IFERROR((VLOOKUP(B111,'conso aed'!A:B,2,FALSE)),0)</f>
        <v>4.0670000000000002</v>
      </c>
      <c r="N111" s="171">
        <f t="shared" si="8"/>
        <v>-0.86699999999999999</v>
      </c>
      <c r="O111" s="144">
        <v>2.7</v>
      </c>
      <c r="P111" s="152"/>
      <c r="Q111" s="166">
        <f>IFERROR((VLOOKUP(B111,'conso ade'!A:B,2,FALSE)),0)</f>
        <v>2.7</v>
      </c>
      <c r="R111" s="171">
        <f t="shared" si="9"/>
        <v>0</v>
      </c>
      <c r="S111" s="23">
        <f t="shared" si="10"/>
        <v>0</v>
      </c>
      <c r="T111" s="23">
        <f t="shared" si="11"/>
        <v>-0.86699999999999999</v>
      </c>
    </row>
    <row r="112" spans="1:20" x14ac:dyDescent="0.2">
      <c r="A112" s="12" t="s">
        <v>303</v>
      </c>
      <c r="B112" s="121" t="s">
        <v>520</v>
      </c>
      <c r="C112" s="67" t="s">
        <v>799</v>
      </c>
      <c r="D112" s="9" t="s">
        <v>521</v>
      </c>
      <c r="E112" s="96" t="s">
        <v>82</v>
      </c>
      <c r="F112" s="76">
        <v>5.8</v>
      </c>
      <c r="G112" s="54"/>
      <c r="H112" s="112"/>
      <c r="I112" s="138">
        <f t="shared" si="7"/>
        <v>5.8</v>
      </c>
      <c r="J112" s="91"/>
      <c r="K112" s="143">
        <f t="shared" si="6"/>
        <v>3.8</v>
      </c>
      <c r="L112" s="141"/>
      <c r="M112" s="166">
        <f>IFERROR((VLOOKUP(B112,'conso aed'!A:B,2,FALSE)),0)</f>
        <v>3.8</v>
      </c>
      <c r="N112" s="171">
        <f t="shared" si="8"/>
        <v>0</v>
      </c>
      <c r="O112" s="144">
        <v>2</v>
      </c>
      <c r="P112" s="152"/>
      <c r="Q112" s="166">
        <f>IFERROR((VLOOKUP(B112,'conso ade'!A:B,2,FALSE)),0)</f>
        <v>2</v>
      </c>
      <c r="R112" s="171">
        <f t="shared" si="9"/>
        <v>0</v>
      </c>
      <c r="S112" s="23">
        <f t="shared" si="10"/>
        <v>0</v>
      </c>
      <c r="T112" s="23">
        <f t="shared" si="11"/>
        <v>0</v>
      </c>
    </row>
    <row r="113" spans="1:21" x14ac:dyDescent="0.2">
      <c r="A113" s="12"/>
      <c r="B113" s="121" t="s">
        <v>485</v>
      </c>
      <c r="C113" s="67" t="s">
        <v>799</v>
      </c>
      <c r="D113" s="9" t="s">
        <v>486</v>
      </c>
      <c r="E113" s="96" t="s">
        <v>487</v>
      </c>
      <c r="F113" s="76">
        <v>3.7</v>
      </c>
      <c r="G113" s="54"/>
      <c r="H113" s="112"/>
      <c r="I113" s="138">
        <f t="shared" si="7"/>
        <v>3.7</v>
      </c>
      <c r="J113" s="91"/>
      <c r="K113" s="143">
        <f t="shared" si="6"/>
        <v>3.7</v>
      </c>
      <c r="L113" s="141"/>
      <c r="M113" s="166">
        <f>IFERROR((VLOOKUP(B113,'conso aed'!A:B,2,FALSE)),0)</f>
        <v>3.6999999999999997</v>
      </c>
      <c r="N113" s="171">
        <f t="shared" si="8"/>
        <v>0</v>
      </c>
      <c r="O113" s="144"/>
      <c r="P113" s="152"/>
      <c r="Q113" s="166">
        <f>IFERROR((VLOOKUP(B113,'conso ade'!A:B,2,FALSE)),0)</f>
        <v>0</v>
      </c>
      <c r="R113" s="171">
        <f t="shared" si="9"/>
        <v>0</v>
      </c>
      <c r="S113" s="23">
        <f t="shared" si="10"/>
        <v>0</v>
      </c>
      <c r="T113" s="23">
        <f t="shared" si="11"/>
        <v>4.4408920985006262E-16</v>
      </c>
    </row>
    <row r="114" spans="1:21" x14ac:dyDescent="0.2">
      <c r="A114" s="12"/>
      <c r="B114" s="121" t="s">
        <v>559</v>
      </c>
      <c r="C114" s="67" t="s">
        <v>799</v>
      </c>
      <c r="D114" s="9" t="s">
        <v>560</v>
      </c>
      <c r="E114" s="96" t="s">
        <v>561</v>
      </c>
      <c r="F114" s="76">
        <v>3.3</v>
      </c>
      <c r="G114" s="54"/>
      <c r="H114" s="113"/>
      <c r="I114" s="138">
        <f t="shared" si="7"/>
        <v>3.3</v>
      </c>
      <c r="J114" s="91"/>
      <c r="K114" s="143">
        <f t="shared" si="6"/>
        <v>2.4</v>
      </c>
      <c r="L114" s="141"/>
      <c r="M114" s="166">
        <f>IFERROR((VLOOKUP(B114,'conso aed'!A:B,2,FALSE)),0)</f>
        <v>2.4</v>
      </c>
      <c r="N114" s="171">
        <f t="shared" si="8"/>
        <v>0</v>
      </c>
      <c r="O114" s="145">
        <v>0.9</v>
      </c>
      <c r="P114" s="153"/>
      <c r="Q114" s="166">
        <f>IFERROR((VLOOKUP(B114,'conso ade'!A:B,2,FALSE)),0)</f>
        <v>0.89999999999999991</v>
      </c>
      <c r="R114" s="171">
        <f t="shared" si="9"/>
        <v>0</v>
      </c>
      <c r="S114" s="23">
        <f t="shared" si="10"/>
        <v>-1.1102230246251565E-16</v>
      </c>
      <c r="T114" s="23">
        <f t="shared" si="11"/>
        <v>0</v>
      </c>
    </row>
    <row r="115" spans="1:21" x14ac:dyDescent="0.2">
      <c r="A115" s="12"/>
      <c r="B115" s="121" t="s">
        <v>482</v>
      </c>
      <c r="C115" s="67" t="s">
        <v>799</v>
      </c>
      <c r="D115" s="9" t="s">
        <v>483</v>
      </c>
      <c r="E115" s="96" t="s">
        <v>484</v>
      </c>
      <c r="F115" s="76">
        <v>3.5</v>
      </c>
      <c r="G115" s="54"/>
      <c r="H115" s="113"/>
      <c r="I115" s="138">
        <f t="shared" si="7"/>
        <v>3.5</v>
      </c>
      <c r="J115" s="91"/>
      <c r="K115" s="143">
        <f t="shared" si="6"/>
        <v>2.5</v>
      </c>
      <c r="L115" s="141"/>
      <c r="M115" s="166">
        <f>IFERROR((VLOOKUP(B115,'conso aed'!A:B,2,FALSE)),0)</f>
        <v>2.5</v>
      </c>
      <c r="N115" s="171">
        <f t="shared" si="8"/>
        <v>0</v>
      </c>
      <c r="O115" s="145">
        <v>1</v>
      </c>
      <c r="P115" s="153"/>
      <c r="Q115" s="166">
        <f>IFERROR((VLOOKUP(B115,'conso ade'!A:B,2,FALSE)),0)</f>
        <v>1</v>
      </c>
      <c r="R115" s="171">
        <f t="shared" si="9"/>
        <v>0</v>
      </c>
      <c r="S115" s="23">
        <f t="shared" si="10"/>
        <v>0</v>
      </c>
      <c r="T115" s="23">
        <f t="shared" si="11"/>
        <v>0</v>
      </c>
    </row>
    <row r="116" spans="1:21" x14ac:dyDescent="0.2">
      <c r="A116" s="12"/>
      <c r="B116" s="121" t="s">
        <v>514</v>
      </c>
      <c r="C116" s="67" t="s">
        <v>799</v>
      </c>
      <c r="D116" s="9" t="s">
        <v>515</v>
      </c>
      <c r="E116" s="96" t="s">
        <v>516</v>
      </c>
      <c r="F116" s="76">
        <v>4.7</v>
      </c>
      <c r="G116" s="54"/>
      <c r="H116" s="113"/>
      <c r="I116" s="138">
        <f t="shared" si="7"/>
        <v>4.7</v>
      </c>
      <c r="J116" s="91"/>
      <c r="K116" s="143">
        <f t="shared" si="6"/>
        <v>1</v>
      </c>
      <c r="L116" s="141"/>
      <c r="M116" s="166">
        <f>IFERROR((VLOOKUP(B116,'conso aed'!A:B,2,FALSE)),0)</f>
        <v>1</v>
      </c>
      <c r="N116" s="171">
        <f t="shared" si="8"/>
        <v>0</v>
      </c>
      <c r="O116" s="145">
        <f>2.7+1</f>
        <v>3.7</v>
      </c>
      <c r="P116" s="153"/>
      <c r="Q116" s="166">
        <f>IFERROR((VLOOKUP(B116,'conso ade'!A:B,2,FALSE)),0)</f>
        <v>3.7</v>
      </c>
      <c r="R116" s="171">
        <f t="shared" si="9"/>
        <v>0</v>
      </c>
      <c r="S116" s="23">
        <f t="shared" si="10"/>
        <v>0</v>
      </c>
      <c r="T116" s="23">
        <f t="shared" si="11"/>
        <v>0</v>
      </c>
      <c r="U116" s="14" t="s">
        <v>802</v>
      </c>
    </row>
    <row r="117" spans="1:21" x14ac:dyDescent="0.2">
      <c r="A117" s="12"/>
      <c r="B117" s="121" t="s">
        <v>611</v>
      </c>
      <c r="C117" s="67" t="s">
        <v>799</v>
      </c>
      <c r="D117" s="9" t="s">
        <v>612</v>
      </c>
      <c r="E117" s="96" t="s">
        <v>613</v>
      </c>
      <c r="F117" s="76">
        <v>5.3</v>
      </c>
      <c r="G117" s="54"/>
      <c r="H117" s="112">
        <v>0.3</v>
      </c>
      <c r="I117" s="138">
        <f t="shared" si="7"/>
        <v>5.6</v>
      </c>
      <c r="J117" s="91"/>
      <c r="K117" s="143">
        <f t="shared" si="6"/>
        <v>5.6</v>
      </c>
      <c r="L117" s="141"/>
      <c r="M117" s="166">
        <f>IFERROR((VLOOKUP(B117,'conso aed'!A:B,2,FALSE)),0)</f>
        <v>5.3</v>
      </c>
      <c r="N117" s="171">
        <f t="shared" si="8"/>
        <v>0.29999999999999982</v>
      </c>
      <c r="O117" s="144"/>
      <c r="P117" s="152"/>
      <c r="Q117" s="166">
        <f>IFERROR((VLOOKUP(B117,'conso ade'!A:B,2,FALSE)),0)</f>
        <v>0</v>
      </c>
      <c r="R117" s="171">
        <f t="shared" si="9"/>
        <v>0</v>
      </c>
      <c r="S117" s="23">
        <f t="shared" si="10"/>
        <v>0</v>
      </c>
      <c r="T117" s="23">
        <f t="shared" si="11"/>
        <v>0.29999999999999982</v>
      </c>
    </row>
    <row r="118" spans="1:21" x14ac:dyDescent="0.2">
      <c r="A118" s="12"/>
      <c r="B118" s="121" t="s">
        <v>464</v>
      </c>
      <c r="C118" s="67" t="s">
        <v>799</v>
      </c>
      <c r="D118" s="9" t="s">
        <v>465</v>
      </c>
      <c r="E118" s="96" t="s">
        <v>466</v>
      </c>
      <c r="F118" s="76">
        <v>4.7</v>
      </c>
      <c r="G118" s="54"/>
      <c r="H118" s="112"/>
      <c r="I118" s="138">
        <f t="shared" si="7"/>
        <v>4.7</v>
      </c>
      <c r="J118" s="91"/>
      <c r="K118" s="143">
        <f t="shared" si="6"/>
        <v>3.7</v>
      </c>
      <c r="L118" s="141"/>
      <c r="M118" s="166">
        <f>IFERROR((VLOOKUP(B118,'conso aed'!A:B,2,FALSE)),0)</f>
        <v>3.6999999999999997</v>
      </c>
      <c r="N118" s="171">
        <f t="shared" si="8"/>
        <v>0</v>
      </c>
      <c r="O118" s="144">
        <v>1</v>
      </c>
      <c r="P118" s="152"/>
      <c r="Q118" s="166">
        <f>IFERROR((VLOOKUP(B118,'conso ade'!A:B,2,FALSE)),0)</f>
        <v>1</v>
      </c>
      <c r="R118" s="171">
        <f t="shared" si="9"/>
        <v>0</v>
      </c>
      <c r="S118" s="23">
        <f t="shared" si="10"/>
        <v>0</v>
      </c>
      <c r="T118" s="23">
        <f t="shared" si="11"/>
        <v>0</v>
      </c>
    </row>
    <row r="119" spans="1:21" x14ac:dyDescent="0.2">
      <c r="A119" s="12" t="s">
        <v>303</v>
      </c>
      <c r="B119" s="121" t="s">
        <v>602</v>
      </c>
      <c r="C119" s="67" t="s">
        <v>799</v>
      </c>
      <c r="D119" s="9" t="s">
        <v>603</v>
      </c>
      <c r="E119" s="96" t="s">
        <v>604</v>
      </c>
      <c r="F119" s="76">
        <v>4.9000000000000004</v>
      </c>
      <c r="G119" s="54"/>
      <c r="H119" s="112"/>
      <c r="I119" s="138">
        <f t="shared" si="7"/>
        <v>4.9000000000000004</v>
      </c>
      <c r="J119" s="91"/>
      <c r="K119" s="143">
        <f t="shared" si="6"/>
        <v>2.3500000000000005</v>
      </c>
      <c r="L119" s="141"/>
      <c r="M119" s="166">
        <f>IFERROR((VLOOKUP(B119,'conso aed'!A:B,2,FALSE)),0)</f>
        <v>2.35</v>
      </c>
      <c r="N119" s="171">
        <f t="shared" si="8"/>
        <v>0</v>
      </c>
      <c r="O119" s="144">
        <v>2.5499999999999998</v>
      </c>
      <c r="P119" s="152"/>
      <c r="Q119" s="166">
        <f>IFERROR((VLOOKUP(B119,'conso ade'!A:B,2,FALSE)),0)</f>
        <v>2.5499999999999998</v>
      </c>
      <c r="R119" s="171">
        <f t="shared" si="9"/>
        <v>0</v>
      </c>
      <c r="S119" s="23">
        <f t="shared" si="10"/>
        <v>0</v>
      </c>
      <c r="T119" s="23">
        <f t="shared" si="11"/>
        <v>0</v>
      </c>
    </row>
    <row r="120" spans="1:21" x14ac:dyDescent="0.2">
      <c r="A120" s="12"/>
      <c r="B120" s="121" t="s">
        <v>659</v>
      </c>
      <c r="C120" s="67" t="s">
        <v>799</v>
      </c>
      <c r="D120" s="9" t="s">
        <v>660</v>
      </c>
      <c r="E120" s="96" t="s">
        <v>661</v>
      </c>
      <c r="F120" s="76">
        <v>5.3</v>
      </c>
      <c r="G120" s="54"/>
      <c r="H120" s="112"/>
      <c r="I120" s="138">
        <f t="shared" si="7"/>
        <v>5.3</v>
      </c>
      <c r="J120" s="91"/>
      <c r="K120" s="143">
        <f t="shared" si="6"/>
        <v>3.3</v>
      </c>
      <c r="L120" s="141"/>
      <c r="M120" s="166">
        <f>IFERROR((VLOOKUP(B120,'conso aed'!A:B,2,FALSE)),0)</f>
        <v>3.3</v>
      </c>
      <c r="N120" s="171">
        <f t="shared" si="8"/>
        <v>0</v>
      </c>
      <c r="O120" s="144">
        <v>2</v>
      </c>
      <c r="P120" s="152"/>
      <c r="Q120" s="166">
        <f>IFERROR((VLOOKUP(B120,'conso ade'!A:B,2,FALSE)),0)</f>
        <v>2</v>
      </c>
      <c r="R120" s="171">
        <f t="shared" si="9"/>
        <v>0</v>
      </c>
      <c r="S120" s="23">
        <f t="shared" si="10"/>
        <v>0</v>
      </c>
      <c r="T120" s="23">
        <f t="shared" si="11"/>
        <v>0</v>
      </c>
    </row>
    <row r="121" spans="1:21" x14ac:dyDescent="0.2">
      <c r="A121" s="12"/>
      <c r="B121" s="121" t="s">
        <v>553</v>
      </c>
      <c r="C121" s="67" t="s">
        <v>799</v>
      </c>
      <c r="D121" s="9" t="s">
        <v>554</v>
      </c>
      <c r="E121" s="96" t="s">
        <v>555</v>
      </c>
      <c r="F121" s="76">
        <v>3.2</v>
      </c>
      <c r="G121" s="54"/>
      <c r="H121" s="112"/>
      <c r="I121" s="138">
        <f t="shared" si="7"/>
        <v>3.2</v>
      </c>
      <c r="J121" s="91"/>
      <c r="K121" s="143">
        <f t="shared" si="6"/>
        <v>3.2</v>
      </c>
      <c r="L121" s="141"/>
      <c r="M121" s="166">
        <f>IFERROR((VLOOKUP(B121,'conso aed'!A:B,2,FALSE)),0)</f>
        <v>3.2</v>
      </c>
      <c r="N121" s="171">
        <f t="shared" si="8"/>
        <v>0</v>
      </c>
      <c r="O121" s="144"/>
      <c r="P121" s="152"/>
      <c r="Q121" s="166">
        <f>IFERROR((VLOOKUP(B121,'conso ade'!A:B,2,FALSE)),0)</f>
        <v>0</v>
      </c>
      <c r="R121" s="171">
        <f t="shared" si="9"/>
        <v>0</v>
      </c>
      <c r="S121" s="23">
        <f t="shared" si="10"/>
        <v>0</v>
      </c>
      <c r="T121" s="23">
        <f t="shared" si="11"/>
        <v>0</v>
      </c>
    </row>
    <row r="122" spans="1:21" x14ac:dyDescent="0.2">
      <c r="A122" s="12"/>
      <c r="B122" s="121" t="s">
        <v>633</v>
      </c>
      <c r="C122" s="67" t="s">
        <v>799</v>
      </c>
      <c r="D122" s="9" t="s">
        <v>634</v>
      </c>
      <c r="E122" s="96" t="s">
        <v>113</v>
      </c>
      <c r="F122" s="76">
        <v>3.7</v>
      </c>
      <c r="G122" s="54"/>
      <c r="H122" s="112">
        <v>0.15</v>
      </c>
      <c r="I122" s="138">
        <f t="shared" si="7"/>
        <v>3.85</v>
      </c>
      <c r="J122" s="91"/>
      <c r="K122" s="143">
        <f t="shared" si="6"/>
        <v>2.85</v>
      </c>
      <c r="L122" s="141"/>
      <c r="M122" s="166">
        <f>IFERROR((VLOOKUP(B122,'conso aed'!A:B,2,FALSE)),0)</f>
        <v>2.8</v>
      </c>
      <c r="N122" s="171">
        <f t="shared" si="8"/>
        <v>5.0000000000000266E-2</v>
      </c>
      <c r="O122" s="144">
        <v>1</v>
      </c>
      <c r="P122" s="152"/>
      <c r="Q122" s="166">
        <f>IFERROR((VLOOKUP(B122,'conso ade'!A:B,2,FALSE)),0)</f>
        <v>1</v>
      </c>
      <c r="R122" s="171">
        <f t="shared" si="9"/>
        <v>0</v>
      </c>
      <c r="S122" s="23">
        <f t="shared" si="10"/>
        <v>0</v>
      </c>
      <c r="T122" s="23">
        <f t="shared" si="11"/>
        <v>5.0000000000000266E-2</v>
      </c>
    </row>
    <row r="123" spans="1:21" x14ac:dyDescent="0.2">
      <c r="A123" s="12" t="s">
        <v>303</v>
      </c>
      <c r="B123" s="121" t="s">
        <v>502</v>
      </c>
      <c r="C123" s="67" t="s">
        <v>799</v>
      </c>
      <c r="D123" s="9" t="s">
        <v>503</v>
      </c>
      <c r="E123" s="96" t="s">
        <v>504</v>
      </c>
      <c r="F123" s="76">
        <v>6</v>
      </c>
      <c r="G123" s="54"/>
      <c r="H123" s="112"/>
      <c r="I123" s="138">
        <f t="shared" si="7"/>
        <v>6</v>
      </c>
      <c r="J123" s="91"/>
      <c r="K123" s="143">
        <f t="shared" si="6"/>
        <v>3.2</v>
      </c>
      <c r="L123" s="141"/>
      <c r="M123" s="166">
        <f>IFERROR((VLOOKUP(B123,'conso aed'!A:B,2,FALSE)),0)</f>
        <v>5.2</v>
      </c>
      <c r="N123" s="171">
        <f t="shared" si="8"/>
        <v>-2</v>
      </c>
      <c r="O123" s="144">
        <v>2.8</v>
      </c>
      <c r="P123" s="152"/>
      <c r="Q123" s="166">
        <f>IFERROR((VLOOKUP(B123,'conso ade'!A:B,2,FALSE)),0)</f>
        <v>0.8</v>
      </c>
      <c r="R123" s="171">
        <f t="shared" si="9"/>
        <v>1.9999999999999998</v>
      </c>
      <c r="S123" s="23">
        <f t="shared" si="10"/>
        <v>0</v>
      </c>
      <c r="T123" s="23">
        <f t="shared" si="11"/>
        <v>0</v>
      </c>
      <c r="U123" s="14" t="s">
        <v>802</v>
      </c>
    </row>
    <row r="124" spans="1:21" x14ac:dyDescent="0.2">
      <c r="A124" s="12"/>
      <c r="B124" s="121" t="s">
        <v>539</v>
      </c>
      <c r="C124" s="67" t="s">
        <v>799</v>
      </c>
      <c r="D124" s="9" t="s">
        <v>540</v>
      </c>
      <c r="E124" s="100" t="s">
        <v>541</v>
      </c>
      <c r="F124" s="76">
        <v>7.4</v>
      </c>
      <c r="G124" s="54"/>
      <c r="H124" s="112"/>
      <c r="I124" s="138">
        <f t="shared" si="7"/>
        <v>7.4</v>
      </c>
      <c r="J124" s="91"/>
      <c r="K124" s="143">
        <f t="shared" si="6"/>
        <v>5.5</v>
      </c>
      <c r="L124" s="141"/>
      <c r="M124" s="166">
        <f>IFERROR((VLOOKUP(B124,'conso aed'!A:B,2,FALSE)),0)</f>
        <v>5.5</v>
      </c>
      <c r="N124" s="171">
        <f t="shared" si="8"/>
        <v>0</v>
      </c>
      <c r="O124" s="144">
        <v>1.9</v>
      </c>
      <c r="P124" s="152"/>
      <c r="Q124" s="166">
        <f>IFERROR((VLOOKUP(B124,'conso ade'!A:B,2,FALSE)),0)</f>
        <v>1.9</v>
      </c>
      <c r="R124" s="171">
        <f t="shared" si="9"/>
        <v>0</v>
      </c>
      <c r="S124" s="23">
        <f t="shared" si="10"/>
        <v>4.4408920985006262E-16</v>
      </c>
      <c r="T124" s="23">
        <f t="shared" si="11"/>
        <v>0</v>
      </c>
    </row>
    <row r="125" spans="1:21" x14ac:dyDescent="0.2">
      <c r="A125" s="12"/>
      <c r="B125" s="121" t="s">
        <v>639</v>
      </c>
      <c r="C125" s="67" t="s">
        <v>799</v>
      </c>
      <c r="D125" s="9" t="s">
        <v>640</v>
      </c>
      <c r="E125" s="96" t="s">
        <v>641</v>
      </c>
      <c r="F125" s="76">
        <v>6.7</v>
      </c>
      <c r="G125" s="54"/>
      <c r="H125" s="112"/>
      <c r="I125" s="138">
        <f t="shared" si="7"/>
        <v>6.7</v>
      </c>
      <c r="J125" s="91"/>
      <c r="K125" s="143">
        <f t="shared" si="6"/>
        <v>5.7</v>
      </c>
      <c r="L125" s="141"/>
      <c r="M125" s="166">
        <f>IFERROR((VLOOKUP(B125,'conso aed'!A:B,2,FALSE)),0)</f>
        <v>5.7</v>
      </c>
      <c r="N125" s="171">
        <f t="shared" si="8"/>
        <v>0</v>
      </c>
      <c r="O125" s="144">
        <v>1</v>
      </c>
      <c r="P125" s="152"/>
      <c r="Q125" s="166">
        <f>IFERROR((VLOOKUP(B125,'conso ade'!A:B,2,FALSE)),0)</f>
        <v>1</v>
      </c>
      <c r="R125" s="171">
        <f t="shared" si="9"/>
        <v>0</v>
      </c>
      <c r="S125" s="23">
        <f t="shared" si="10"/>
        <v>0</v>
      </c>
      <c r="T125" s="23">
        <f t="shared" si="11"/>
        <v>0</v>
      </c>
    </row>
    <row r="126" spans="1:21" x14ac:dyDescent="0.2">
      <c r="A126" s="12"/>
      <c r="B126" s="121" t="s">
        <v>568</v>
      </c>
      <c r="C126" s="67" t="s">
        <v>799</v>
      </c>
      <c r="D126" s="9" t="s">
        <v>569</v>
      </c>
      <c r="E126" s="96" t="s">
        <v>206</v>
      </c>
      <c r="F126" s="76">
        <v>5.2</v>
      </c>
      <c r="G126" s="54"/>
      <c r="H126" s="113"/>
      <c r="I126" s="138">
        <f t="shared" si="7"/>
        <v>5.2</v>
      </c>
      <c r="J126" s="91"/>
      <c r="K126" s="143">
        <f t="shared" si="6"/>
        <v>4.2</v>
      </c>
      <c r="L126" s="141"/>
      <c r="M126" s="166">
        <f>IFERROR((VLOOKUP(B126,'conso aed'!A:B,2,FALSE)),0)</f>
        <v>4.1999999999999993</v>
      </c>
      <c r="N126" s="171">
        <f t="shared" si="8"/>
        <v>0</v>
      </c>
      <c r="O126" s="145">
        <v>1</v>
      </c>
      <c r="P126" s="153"/>
      <c r="Q126" s="166">
        <f>IFERROR((VLOOKUP(B126,'conso ade'!A:B,2,FALSE)),0)</f>
        <v>1</v>
      </c>
      <c r="R126" s="171">
        <f t="shared" si="9"/>
        <v>0</v>
      </c>
      <c r="S126" s="23">
        <f t="shared" si="10"/>
        <v>0</v>
      </c>
      <c r="T126" s="23">
        <f t="shared" si="11"/>
        <v>0</v>
      </c>
    </row>
    <row r="127" spans="1:21" x14ac:dyDescent="0.2">
      <c r="A127" s="12"/>
      <c r="B127" s="121" t="s">
        <v>578</v>
      </c>
      <c r="C127" s="67" t="s">
        <v>799</v>
      </c>
      <c r="D127" s="9" t="s">
        <v>579</v>
      </c>
      <c r="E127" s="96" t="s">
        <v>85</v>
      </c>
      <c r="F127" s="76">
        <v>4.3</v>
      </c>
      <c r="G127" s="54"/>
      <c r="H127" s="112"/>
      <c r="I127" s="138">
        <f t="shared" si="7"/>
        <v>4.3</v>
      </c>
      <c r="J127" s="91"/>
      <c r="K127" s="143">
        <f t="shared" si="6"/>
        <v>4.3</v>
      </c>
      <c r="L127" s="141"/>
      <c r="M127" s="166">
        <f>IFERROR((VLOOKUP(B127,'conso aed'!A:B,2,FALSE)),0)</f>
        <v>4.3</v>
      </c>
      <c r="N127" s="171">
        <f t="shared" si="8"/>
        <v>0</v>
      </c>
      <c r="O127" s="144"/>
      <c r="P127" s="152"/>
      <c r="Q127" s="166">
        <f>IFERROR((VLOOKUP(B127,'conso ade'!A:B,2,FALSE)),0)</f>
        <v>0</v>
      </c>
      <c r="R127" s="171">
        <f t="shared" si="9"/>
        <v>0</v>
      </c>
      <c r="S127" s="23">
        <f t="shared" si="10"/>
        <v>0</v>
      </c>
      <c r="T127" s="23">
        <f t="shared" si="11"/>
        <v>0</v>
      </c>
    </row>
    <row r="128" spans="1:21" x14ac:dyDescent="0.2">
      <c r="A128" s="12"/>
      <c r="B128" s="121" t="s">
        <v>562</v>
      </c>
      <c r="C128" s="67" t="s">
        <v>799</v>
      </c>
      <c r="D128" s="9" t="s">
        <v>563</v>
      </c>
      <c r="E128" s="96" t="s">
        <v>564</v>
      </c>
      <c r="F128" s="76">
        <v>8.6</v>
      </c>
      <c r="G128" s="54"/>
      <c r="H128" s="112">
        <v>0.5</v>
      </c>
      <c r="I128" s="138">
        <f t="shared" si="7"/>
        <v>9.1</v>
      </c>
      <c r="J128" s="91"/>
      <c r="K128" s="143">
        <f t="shared" si="6"/>
        <v>8.1</v>
      </c>
      <c r="L128" s="141"/>
      <c r="M128" s="166">
        <f>IFERROR((VLOOKUP(B128,'conso aed'!A:B,2,FALSE)),0)</f>
        <v>7.6</v>
      </c>
      <c r="N128" s="171">
        <f t="shared" si="8"/>
        <v>0.5</v>
      </c>
      <c r="O128" s="144">
        <v>1</v>
      </c>
      <c r="P128" s="152"/>
      <c r="Q128" s="166">
        <f>IFERROR((VLOOKUP(B128,'conso ade'!A:B,2,FALSE)),0)</f>
        <v>1</v>
      </c>
      <c r="R128" s="171">
        <f t="shared" si="9"/>
        <v>0</v>
      </c>
      <c r="S128" s="23">
        <f t="shared" si="10"/>
        <v>0</v>
      </c>
      <c r="T128" s="23">
        <f t="shared" si="11"/>
        <v>0.5</v>
      </c>
    </row>
    <row r="129" spans="1:23" x14ac:dyDescent="0.2">
      <c r="A129" s="12"/>
      <c r="B129" s="121" t="s">
        <v>580</v>
      </c>
      <c r="C129" s="67" t="s">
        <v>799</v>
      </c>
      <c r="D129" s="9" t="s">
        <v>581</v>
      </c>
      <c r="E129" s="96" t="s">
        <v>85</v>
      </c>
      <c r="F129" s="76">
        <v>7.7</v>
      </c>
      <c r="G129" s="55">
        <v>1</v>
      </c>
      <c r="H129" s="112"/>
      <c r="I129" s="138">
        <f t="shared" si="7"/>
        <v>8.6999999999999993</v>
      </c>
      <c r="J129" s="91"/>
      <c r="K129" s="143">
        <f t="shared" si="6"/>
        <v>7.6999999999999993</v>
      </c>
      <c r="L129" s="141"/>
      <c r="M129" s="166">
        <f>IFERROR((VLOOKUP(B129,'conso aed'!A:B,2,FALSE)),0)</f>
        <v>7.7</v>
      </c>
      <c r="N129" s="171">
        <f t="shared" si="8"/>
        <v>0</v>
      </c>
      <c r="O129" s="144">
        <v>1</v>
      </c>
      <c r="P129" s="152"/>
      <c r="Q129" s="166">
        <f>IFERROR((VLOOKUP(B129,'conso ade'!A:B,2,FALSE)),0)</f>
        <v>1</v>
      </c>
      <c r="R129" s="171">
        <f t="shared" si="9"/>
        <v>0</v>
      </c>
      <c r="S129" s="23">
        <f t="shared" si="10"/>
        <v>0</v>
      </c>
      <c r="T129" s="23">
        <f t="shared" si="11"/>
        <v>-8.8817841970012523E-16</v>
      </c>
    </row>
    <row r="130" spans="1:23" x14ac:dyDescent="0.2">
      <c r="A130" s="12" t="s">
        <v>303</v>
      </c>
      <c r="B130" s="121" t="s">
        <v>582</v>
      </c>
      <c r="C130" s="67" t="s">
        <v>799</v>
      </c>
      <c r="D130" s="9" t="s">
        <v>548</v>
      </c>
      <c r="E130" s="96" t="s">
        <v>85</v>
      </c>
      <c r="F130" s="76">
        <v>3.9</v>
      </c>
      <c r="G130" s="54"/>
      <c r="H130" s="113"/>
      <c r="I130" s="138">
        <f t="shared" si="7"/>
        <v>3.9</v>
      </c>
      <c r="J130" s="91"/>
      <c r="K130" s="143">
        <f t="shared" si="6"/>
        <v>3.9</v>
      </c>
      <c r="L130" s="141"/>
      <c r="M130" s="166">
        <f>IFERROR((VLOOKUP(B130,'conso aed'!A:B,2,FALSE)),0)</f>
        <v>3.9000000000000004</v>
      </c>
      <c r="N130" s="171">
        <f t="shared" si="8"/>
        <v>0</v>
      </c>
      <c r="O130" s="145"/>
      <c r="P130" s="153"/>
      <c r="Q130" s="166">
        <f>IFERROR((VLOOKUP(B130,'conso ade'!A:B,2,FALSE)),0)</f>
        <v>0</v>
      </c>
      <c r="R130" s="171">
        <f t="shared" si="9"/>
        <v>0</v>
      </c>
      <c r="S130" s="23">
        <f t="shared" si="10"/>
        <v>0</v>
      </c>
      <c r="T130" s="23">
        <f t="shared" si="11"/>
        <v>-4.4408920985006262E-16</v>
      </c>
    </row>
    <row r="131" spans="1:23" x14ac:dyDescent="0.2">
      <c r="A131" s="12"/>
      <c r="B131" s="121" t="s">
        <v>458</v>
      </c>
      <c r="C131" s="67" t="s">
        <v>799</v>
      </c>
      <c r="D131" s="9" t="s">
        <v>459</v>
      </c>
      <c r="E131" s="96" t="s">
        <v>460</v>
      </c>
      <c r="F131" s="76">
        <v>3</v>
      </c>
      <c r="G131" s="54"/>
      <c r="H131" s="113"/>
      <c r="I131" s="138">
        <f t="shared" si="7"/>
        <v>3</v>
      </c>
      <c r="J131" s="91"/>
      <c r="K131" s="143">
        <f t="shared" si="6"/>
        <v>2</v>
      </c>
      <c r="L131" s="141"/>
      <c r="M131" s="166">
        <f>IFERROR((VLOOKUP(B131,'conso aed'!A:B,2,FALSE)),0)</f>
        <v>2</v>
      </c>
      <c r="N131" s="171">
        <f t="shared" si="8"/>
        <v>0</v>
      </c>
      <c r="O131" s="145">
        <v>1</v>
      </c>
      <c r="P131" s="153"/>
      <c r="Q131" s="166">
        <f>IFERROR((VLOOKUP(B131,'conso ade'!A:B,2,FALSE)),0)</f>
        <v>1</v>
      </c>
      <c r="R131" s="171">
        <f t="shared" si="9"/>
        <v>0</v>
      </c>
      <c r="S131" s="23">
        <f t="shared" si="10"/>
        <v>0</v>
      </c>
      <c r="T131" s="23">
        <f t="shared" si="11"/>
        <v>0</v>
      </c>
    </row>
    <row r="132" spans="1:23" x14ac:dyDescent="0.2">
      <c r="A132" s="12"/>
      <c r="B132" s="121" t="s">
        <v>467</v>
      </c>
      <c r="C132" s="67" t="s">
        <v>799</v>
      </c>
      <c r="D132" s="9" t="s">
        <v>186</v>
      </c>
      <c r="E132" s="96" t="s">
        <v>468</v>
      </c>
      <c r="F132" s="76">
        <v>3.7</v>
      </c>
      <c r="G132" s="54"/>
      <c r="H132" s="112"/>
      <c r="I132" s="138">
        <f t="shared" si="7"/>
        <v>3.7</v>
      </c>
      <c r="J132" s="91"/>
      <c r="K132" s="143">
        <f t="shared" ref="K132:K195" si="12">I132-L132-O132-P132</f>
        <v>2.8000000000000003</v>
      </c>
      <c r="L132" s="141"/>
      <c r="M132" s="166">
        <f>IFERROR((VLOOKUP(B132,'conso aed'!A:B,2,FALSE)),0)</f>
        <v>2.8000000000000003</v>
      </c>
      <c r="N132" s="171">
        <f t="shared" si="8"/>
        <v>0</v>
      </c>
      <c r="O132" s="144">
        <v>0.9</v>
      </c>
      <c r="P132" s="152"/>
      <c r="Q132" s="166">
        <f>IFERROR((VLOOKUP(B132,'conso ade'!A:B,2,FALSE)),0)</f>
        <v>0.9</v>
      </c>
      <c r="R132" s="171">
        <f t="shared" si="9"/>
        <v>0</v>
      </c>
      <c r="S132" s="23">
        <f t="shared" si="10"/>
        <v>-1.1102230246251565E-16</v>
      </c>
      <c r="T132" s="23">
        <f t="shared" si="11"/>
        <v>0</v>
      </c>
    </row>
    <row r="133" spans="1:23" x14ac:dyDescent="0.2">
      <c r="A133" s="12"/>
      <c r="B133" s="126" t="s">
        <v>536</v>
      </c>
      <c r="C133" s="67" t="s">
        <v>799</v>
      </c>
      <c r="D133" s="11" t="s">
        <v>331</v>
      </c>
      <c r="E133" s="96" t="s">
        <v>203</v>
      </c>
      <c r="F133" s="76">
        <v>4.0999999999999996</v>
      </c>
      <c r="G133" s="54"/>
      <c r="H133" s="113"/>
      <c r="I133" s="138">
        <f t="shared" ref="I133:I196" si="13">F133+G133+H133</f>
        <v>4.0999999999999996</v>
      </c>
      <c r="J133" s="91">
        <v>1.5</v>
      </c>
      <c r="K133" s="143">
        <f t="shared" si="12"/>
        <v>1.4999999999999996</v>
      </c>
      <c r="L133" s="141"/>
      <c r="M133" s="166">
        <f>IFERROR((VLOOKUP(B133,'conso aed'!A:B,2,FALSE)),0)</f>
        <v>1.5</v>
      </c>
      <c r="N133" s="171">
        <f t="shared" ref="N133:N196" si="14">K133+L133-M133</f>
        <v>0</v>
      </c>
      <c r="O133" s="145">
        <v>2.6</v>
      </c>
      <c r="P133" s="153"/>
      <c r="Q133" s="166">
        <f>IFERROR((VLOOKUP(B133,'conso ade'!A:B,2,FALSE)),0)</f>
        <v>2.6000000000000005</v>
      </c>
      <c r="R133" s="171">
        <f t="shared" ref="R133:R196" si="15">O133+P133-Q133</f>
        <v>0</v>
      </c>
      <c r="S133" s="23">
        <f t="shared" ref="S133:S196" si="16">I133-K133-L133-O133-P133</f>
        <v>0</v>
      </c>
      <c r="T133" s="23">
        <f t="shared" ref="T133:T196" si="17">+K133+L133+O133+P133-M133-Q133</f>
        <v>0</v>
      </c>
      <c r="V133" s="14" t="s">
        <v>802</v>
      </c>
    </row>
    <row r="134" spans="1:23" x14ac:dyDescent="0.2">
      <c r="A134" s="12"/>
      <c r="B134" s="121" t="s">
        <v>528</v>
      </c>
      <c r="C134" s="67" t="s">
        <v>799</v>
      </c>
      <c r="D134" s="9" t="s">
        <v>363</v>
      </c>
      <c r="E134" s="96" t="s">
        <v>529</v>
      </c>
      <c r="F134" s="76">
        <v>4.4000000000000004</v>
      </c>
      <c r="G134" s="54"/>
      <c r="H134" s="113">
        <v>0.3</v>
      </c>
      <c r="I134" s="138">
        <f t="shared" si="13"/>
        <v>4.7</v>
      </c>
      <c r="J134" s="91"/>
      <c r="K134" s="143">
        <f t="shared" si="12"/>
        <v>4.7</v>
      </c>
      <c r="L134" s="141"/>
      <c r="M134" s="166">
        <f>IFERROR((VLOOKUP(B134,'conso aed'!A:B,2,FALSE)),0)</f>
        <v>4.7</v>
      </c>
      <c r="N134" s="171">
        <f t="shared" si="14"/>
        <v>0</v>
      </c>
      <c r="O134" s="145"/>
      <c r="P134" s="153"/>
      <c r="Q134" s="166">
        <f>IFERROR((VLOOKUP(B134,'conso ade'!A:B,2,FALSE)),0)</f>
        <v>0</v>
      </c>
      <c r="R134" s="171">
        <f t="shared" si="15"/>
        <v>0</v>
      </c>
      <c r="S134" s="23">
        <f t="shared" si="16"/>
        <v>0</v>
      </c>
      <c r="T134" s="23">
        <f t="shared" si="17"/>
        <v>0</v>
      </c>
    </row>
    <row r="135" spans="1:23" x14ac:dyDescent="0.2">
      <c r="A135" s="12"/>
      <c r="B135" s="121" t="s">
        <v>645</v>
      </c>
      <c r="C135" s="67" t="s">
        <v>799</v>
      </c>
      <c r="D135" s="9" t="s">
        <v>646</v>
      </c>
      <c r="E135" s="96" t="s">
        <v>121</v>
      </c>
      <c r="F135" s="76">
        <v>4.2</v>
      </c>
      <c r="G135" s="54"/>
      <c r="H135" s="112"/>
      <c r="I135" s="138">
        <f t="shared" si="13"/>
        <v>4.2</v>
      </c>
      <c r="J135" s="91"/>
      <c r="K135" s="143">
        <f t="shared" si="12"/>
        <v>1.2000000000000002</v>
      </c>
      <c r="L135" s="141"/>
      <c r="M135" s="166">
        <f>IFERROR((VLOOKUP(B135,'conso aed'!A:B,2,FALSE)),0)</f>
        <v>1.2000000000000002</v>
      </c>
      <c r="N135" s="171">
        <f t="shared" si="14"/>
        <v>0</v>
      </c>
      <c r="O135" s="144">
        <f>2.3+0.7</f>
        <v>3</v>
      </c>
      <c r="P135" s="152"/>
      <c r="Q135" s="166">
        <f>IFERROR((VLOOKUP(B135,'conso ade'!A:B,2,FALSE)),0)</f>
        <v>3</v>
      </c>
      <c r="R135" s="171">
        <f t="shared" si="15"/>
        <v>0</v>
      </c>
      <c r="S135" s="23">
        <f t="shared" si="16"/>
        <v>0</v>
      </c>
      <c r="T135" s="23">
        <f t="shared" si="17"/>
        <v>0</v>
      </c>
      <c r="U135" s="14" t="s">
        <v>802</v>
      </c>
    </row>
    <row r="136" spans="1:23" x14ac:dyDescent="0.2">
      <c r="A136" s="12"/>
      <c r="B136" s="121" t="s">
        <v>507</v>
      </c>
      <c r="C136" s="67" t="s">
        <v>799</v>
      </c>
      <c r="D136" s="9" t="s">
        <v>508</v>
      </c>
      <c r="E136" s="96" t="s">
        <v>506</v>
      </c>
      <c r="F136" s="76">
        <v>3.9</v>
      </c>
      <c r="G136" s="54"/>
      <c r="H136" s="113"/>
      <c r="I136" s="138">
        <f t="shared" si="13"/>
        <v>3.9</v>
      </c>
      <c r="J136" s="91"/>
      <c r="K136" s="143">
        <f t="shared" si="12"/>
        <v>2.9</v>
      </c>
      <c r="L136" s="141"/>
      <c r="M136" s="166">
        <f>IFERROR((VLOOKUP(B136,'conso aed'!A:B,2,FALSE)),0)</f>
        <v>2.9</v>
      </c>
      <c r="N136" s="171">
        <f t="shared" si="14"/>
        <v>0</v>
      </c>
      <c r="O136" s="145">
        <v>1</v>
      </c>
      <c r="P136" s="153"/>
      <c r="Q136" s="166">
        <f>IFERROR((VLOOKUP(B136,'conso ade'!A:B,2,FALSE)),0)</f>
        <v>1</v>
      </c>
      <c r="R136" s="171">
        <f t="shared" si="15"/>
        <v>0</v>
      </c>
      <c r="S136" s="23">
        <f t="shared" si="16"/>
        <v>0</v>
      </c>
      <c r="T136" s="23">
        <f t="shared" si="17"/>
        <v>0</v>
      </c>
    </row>
    <row r="137" spans="1:23" x14ac:dyDescent="0.2">
      <c r="A137" s="12" t="s">
        <v>0</v>
      </c>
      <c r="B137" s="121" t="s">
        <v>517</v>
      </c>
      <c r="C137" s="67" t="s">
        <v>799</v>
      </c>
      <c r="D137" s="9" t="s">
        <v>518</v>
      </c>
      <c r="E137" s="96" t="s">
        <v>77</v>
      </c>
      <c r="F137" s="76">
        <v>11.2</v>
      </c>
      <c r="G137" s="54"/>
      <c r="H137" s="113"/>
      <c r="I137" s="138">
        <f t="shared" si="13"/>
        <v>11.2</v>
      </c>
      <c r="J137" s="91"/>
      <c r="K137" s="143">
        <f t="shared" si="12"/>
        <v>9</v>
      </c>
      <c r="L137" s="141"/>
      <c r="M137" s="166">
        <f>IFERROR((VLOOKUP(B137,'conso aed'!A:B,2,FALSE)),0)</f>
        <v>9</v>
      </c>
      <c r="N137" s="171">
        <f t="shared" si="14"/>
        <v>0</v>
      </c>
      <c r="O137" s="145">
        <v>2.2000000000000002</v>
      </c>
      <c r="P137" s="153"/>
      <c r="Q137" s="166">
        <f>IFERROR((VLOOKUP(B137,'conso ade'!A:B,2,FALSE)),0)</f>
        <v>2.2000000000000002</v>
      </c>
      <c r="R137" s="171">
        <f t="shared" si="15"/>
        <v>0</v>
      </c>
      <c r="S137" s="23">
        <f t="shared" si="16"/>
        <v>-8.8817841970012523E-16</v>
      </c>
      <c r="T137" s="23">
        <f t="shared" si="17"/>
        <v>0</v>
      </c>
    </row>
    <row r="138" spans="1:23" x14ac:dyDescent="0.2">
      <c r="A138" s="12" t="s">
        <v>303</v>
      </c>
      <c r="B138" s="121" t="s">
        <v>608</v>
      </c>
      <c r="C138" s="67" t="s">
        <v>799</v>
      </c>
      <c r="D138" s="9" t="s">
        <v>609</v>
      </c>
      <c r="E138" s="96" t="s">
        <v>610</v>
      </c>
      <c r="F138" s="76">
        <v>5.3</v>
      </c>
      <c r="G138" s="54"/>
      <c r="H138" s="112"/>
      <c r="I138" s="138">
        <f t="shared" si="13"/>
        <v>5.3</v>
      </c>
      <c r="J138" s="91"/>
      <c r="K138" s="143">
        <f t="shared" si="12"/>
        <v>3.7499999999999996</v>
      </c>
      <c r="L138" s="141"/>
      <c r="M138" s="166">
        <f>IFERROR((VLOOKUP(B138,'conso aed'!A:B,2,FALSE)),0)</f>
        <v>3.71</v>
      </c>
      <c r="N138" s="171">
        <f t="shared" si="14"/>
        <v>3.9999999999999591E-2</v>
      </c>
      <c r="O138" s="144">
        <f>2.45-0.9</f>
        <v>1.5500000000000003</v>
      </c>
      <c r="P138" s="152"/>
      <c r="Q138" s="166">
        <f>IFERROR((VLOOKUP(B138,'conso ade'!A:B,2,FALSE)),0)</f>
        <v>1.55</v>
      </c>
      <c r="R138" s="171">
        <f t="shared" si="15"/>
        <v>0</v>
      </c>
      <c r="S138" s="23">
        <f t="shared" si="16"/>
        <v>0</v>
      </c>
      <c r="T138" s="23">
        <f t="shared" si="17"/>
        <v>3.9999999999999813E-2</v>
      </c>
      <c r="U138" s="14" t="s">
        <v>802</v>
      </c>
      <c r="W138" s="14" t="s">
        <v>830</v>
      </c>
    </row>
    <row r="139" spans="1:23" x14ac:dyDescent="0.2">
      <c r="A139" s="12"/>
      <c r="B139" s="121" t="s">
        <v>635</v>
      </c>
      <c r="C139" s="67" t="s">
        <v>799</v>
      </c>
      <c r="D139" s="9" t="s">
        <v>636</v>
      </c>
      <c r="E139" s="96" t="s">
        <v>113</v>
      </c>
      <c r="F139" s="76">
        <v>4.7</v>
      </c>
      <c r="G139" s="54"/>
      <c r="H139" s="113"/>
      <c r="I139" s="138">
        <f t="shared" si="13"/>
        <v>4.7</v>
      </c>
      <c r="J139" s="91"/>
      <c r="K139" s="143">
        <f t="shared" si="12"/>
        <v>3.7</v>
      </c>
      <c r="L139" s="141"/>
      <c r="M139" s="166">
        <f>IFERROR((VLOOKUP(B139,'conso aed'!A:B,2,FALSE)),0)</f>
        <v>3.7</v>
      </c>
      <c r="N139" s="171">
        <f t="shared" si="14"/>
        <v>0</v>
      </c>
      <c r="O139" s="145">
        <v>1</v>
      </c>
      <c r="P139" s="153"/>
      <c r="Q139" s="166">
        <f>IFERROR((VLOOKUP(B139,'conso ade'!A:B,2,FALSE)),0)</f>
        <v>1</v>
      </c>
      <c r="R139" s="171">
        <f t="shared" si="15"/>
        <v>0</v>
      </c>
      <c r="S139" s="23">
        <f t="shared" si="16"/>
        <v>0</v>
      </c>
      <c r="T139" s="23">
        <f t="shared" si="17"/>
        <v>0</v>
      </c>
    </row>
    <row r="140" spans="1:23" x14ac:dyDescent="0.2">
      <c r="A140" s="12"/>
      <c r="B140" s="121" t="s">
        <v>594</v>
      </c>
      <c r="C140" s="67" t="s">
        <v>799</v>
      </c>
      <c r="D140" s="9" t="s">
        <v>595</v>
      </c>
      <c r="E140" s="96" t="s">
        <v>596</v>
      </c>
      <c r="F140" s="76">
        <v>3.1</v>
      </c>
      <c r="G140" s="54"/>
      <c r="H140" s="113"/>
      <c r="I140" s="138">
        <f t="shared" si="13"/>
        <v>3.1</v>
      </c>
      <c r="J140" s="91"/>
      <c r="K140" s="143">
        <f t="shared" si="12"/>
        <v>1.4</v>
      </c>
      <c r="L140" s="141"/>
      <c r="M140" s="166">
        <f>IFERROR((VLOOKUP(B140,'conso aed'!A:B,2,FALSE)),0)</f>
        <v>1.4</v>
      </c>
      <c r="N140" s="171">
        <f t="shared" si="14"/>
        <v>0</v>
      </c>
      <c r="O140" s="145">
        <v>1.7000000000000002</v>
      </c>
      <c r="P140" s="153"/>
      <c r="Q140" s="166">
        <f>IFERROR((VLOOKUP(B140,'conso ade'!A:B,2,FALSE)),0)</f>
        <v>1.7000000000000002</v>
      </c>
      <c r="R140" s="171">
        <f t="shared" si="15"/>
        <v>0</v>
      </c>
      <c r="S140" s="23">
        <f t="shared" si="16"/>
        <v>0</v>
      </c>
      <c r="T140" s="23">
        <f t="shared" si="17"/>
        <v>0</v>
      </c>
    </row>
    <row r="141" spans="1:23" x14ac:dyDescent="0.2">
      <c r="A141" s="12"/>
      <c r="B141" s="121" t="s">
        <v>511</v>
      </c>
      <c r="C141" s="67" t="s">
        <v>799</v>
      </c>
      <c r="D141" s="9" t="s">
        <v>512</v>
      </c>
      <c r="E141" s="96" t="s">
        <v>513</v>
      </c>
      <c r="F141" s="76">
        <v>3.4</v>
      </c>
      <c r="G141" s="54"/>
      <c r="H141" s="113"/>
      <c r="I141" s="138">
        <f t="shared" si="13"/>
        <v>3.4</v>
      </c>
      <c r="J141" s="91"/>
      <c r="K141" s="143">
        <f t="shared" si="12"/>
        <v>3.4</v>
      </c>
      <c r="L141" s="141"/>
      <c r="M141" s="166">
        <f>IFERROR((VLOOKUP(B141,'conso aed'!A:B,2,FALSE)),0)</f>
        <v>3.4000000000000004</v>
      </c>
      <c r="N141" s="171">
        <f t="shared" si="14"/>
        <v>0</v>
      </c>
      <c r="O141" s="145"/>
      <c r="P141" s="153"/>
      <c r="Q141" s="166">
        <f>IFERROR((VLOOKUP(B141,'conso ade'!A:B,2,FALSE)),0)</f>
        <v>0</v>
      </c>
      <c r="R141" s="171">
        <f t="shared" si="15"/>
        <v>0</v>
      </c>
      <c r="S141" s="23">
        <f t="shared" si="16"/>
        <v>0</v>
      </c>
      <c r="T141" s="23">
        <f t="shared" si="17"/>
        <v>-4.4408920985006262E-16</v>
      </c>
    </row>
    <row r="142" spans="1:23" x14ac:dyDescent="0.2">
      <c r="A142" s="12"/>
      <c r="B142" s="121" t="s">
        <v>583</v>
      </c>
      <c r="C142" s="67" t="s">
        <v>799</v>
      </c>
      <c r="D142" s="9" t="s">
        <v>563</v>
      </c>
      <c r="E142" s="96" t="s">
        <v>85</v>
      </c>
      <c r="F142" s="76">
        <v>4.0999999999999996</v>
      </c>
      <c r="G142" s="54"/>
      <c r="H142" s="112"/>
      <c r="I142" s="138">
        <f t="shared" si="13"/>
        <v>4.0999999999999996</v>
      </c>
      <c r="J142" s="91"/>
      <c r="K142" s="143">
        <f t="shared" si="12"/>
        <v>3.1999999999999997</v>
      </c>
      <c r="L142" s="141"/>
      <c r="M142" s="166">
        <f>IFERROR((VLOOKUP(B142,'conso aed'!A:B,2,FALSE)),0)</f>
        <v>3.2</v>
      </c>
      <c r="N142" s="171">
        <f t="shared" si="14"/>
        <v>0</v>
      </c>
      <c r="O142" s="144">
        <v>0.9</v>
      </c>
      <c r="P142" s="152"/>
      <c r="Q142" s="166">
        <f>IFERROR((VLOOKUP(B142,'conso ade'!A:B,2,FALSE)),0)</f>
        <v>0.9</v>
      </c>
      <c r="R142" s="171">
        <f t="shared" si="15"/>
        <v>0</v>
      </c>
      <c r="S142" s="23">
        <f t="shared" si="16"/>
        <v>-1.1102230246251565E-16</v>
      </c>
      <c r="T142" s="23">
        <f t="shared" si="17"/>
        <v>0</v>
      </c>
    </row>
    <row r="143" spans="1:23" x14ac:dyDescent="0.2">
      <c r="A143" s="12"/>
      <c r="B143" s="125" t="s">
        <v>584</v>
      </c>
      <c r="C143" s="67" t="s">
        <v>799</v>
      </c>
      <c r="D143" s="88" t="s">
        <v>585</v>
      </c>
      <c r="E143" s="106" t="s">
        <v>85</v>
      </c>
      <c r="F143" s="76">
        <v>4.4000000000000004</v>
      </c>
      <c r="G143" s="55">
        <v>0.5</v>
      </c>
      <c r="H143" s="112"/>
      <c r="I143" s="138">
        <f t="shared" si="13"/>
        <v>4.9000000000000004</v>
      </c>
      <c r="J143" s="91"/>
      <c r="K143" s="143">
        <f t="shared" si="12"/>
        <v>4.9000000000000004</v>
      </c>
      <c r="L143" s="141"/>
      <c r="M143" s="166">
        <f>IFERROR((VLOOKUP(B143,'conso aed'!A:B,2,FALSE)),0)</f>
        <v>4.9000000000000004</v>
      </c>
      <c r="N143" s="171">
        <f t="shared" si="14"/>
        <v>0</v>
      </c>
      <c r="O143" s="144">
        <v>0</v>
      </c>
      <c r="P143" s="152"/>
      <c r="Q143" s="166">
        <f>IFERROR((VLOOKUP(B143,'conso ade'!A:B,2,FALSE)),0)</f>
        <v>0</v>
      </c>
      <c r="R143" s="171">
        <f t="shared" si="15"/>
        <v>0</v>
      </c>
      <c r="S143" s="23">
        <f t="shared" si="16"/>
        <v>0</v>
      </c>
      <c r="T143" s="23">
        <f t="shared" si="17"/>
        <v>0</v>
      </c>
    </row>
    <row r="144" spans="1:23" x14ac:dyDescent="0.2">
      <c r="A144" s="12"/>
      <c r="B144" s="121" t="s">
        <v>586</v>
      </c>
      <c r="C144" s="67" t="s">
        <v>799</v>
      </c>
      <c r="D144" s="9" t="s">
        <v>587</v>
      </c>
      <c r="E144" s="96" t="s">
        <v>85</v>
      </c>
      <c r="F144" s="76">
        <v>5.2</v>
      </c>
      <c r="G144" s="54"/>
      <c r="H144" s="112"/>
      <c r="I144" s="138">
        <f t="shared" si="13"/>
        <v>5.2</v>
      </c>
      <c r="J144" s="91"/>
      <c r="K144" s="143">
        <f t="shared" si="12"/>
        <v>4.2</v>
      </c>
      <c r="L144" s="141"/>
      <c r="M144" s="166">
        <f>IFERROR((VLOOKUP(B144,'conso aed'!A:B,2,FALSE)),0)</f>
        <v>4.2</v>
      </c>
      <c r="N144" s="171">
        <f t="shared" si="14"/>
        <v>0</v>
      </c>
      <c r="O144" s="144">
        <v>1</v>
      </c>
      <c r="P144" s="152"/>
      <c r="Q144" s="166">
        <f>IFERROR((VLOOKUP(B144,'conso ade'!A:B,2,FALSE)),0)</f>
        <v>1</v>
      </c>
      <c r="R144" s="171">
        <f t="shared" si="15"/>
        <v>0</v>
      </c>
      <c r="S144" s="23">
        <f t="shared" si="16"/>
        <v>0</v>
      </c>
      <c r="T144" s="23">
        <f t="shared" si="17"/>
        <v>0</v>
      </c>
    </row>
    <row r="145" spans="1:23" x14ac:dyDescent="0.2">
      <c r="A145" s="12"/>
      <c r="B145" s="121" t="s">
        <v>657</v>
      </c>
      <c r="C145" s="67" t="s">
        <v>799</v>
      </c>
      <c r="D145" s="9" t="s">
        <v>483</v>
      </c>
      <c r="E145" s="96" t="s">
        <v>658</v>
      </c>
      <c r="F145" s="76">
        <v>3.6</v>
      </c>
      <c r="G145" s="54"/>
      <c r="H145" s="113"/>
      <c r="I145" s="138">
        <f t="shared" si="13"/>
        <v>3.6</v>
      </c>
      <c r="J145" s="91"/>
      <c r="K145" s="143">
        <f t="shared" si="12"/>
        <v>1.5</v>
      </c>
      <c r="L145" s="141"/>
      <c r="M145" s="166">
        <f>IFERROR((VLOOKUP(B145,'conso aed'!A:B,2,FALSE)),0)</f>
        <v>2.5</v>
      </c>
      <c r="N145" s="171">
        <f t="shared" si="14"/>
        <v>-1</v>
      </c>
      <c r="O145" s="145">
        <v>2.1</v>
      </c>
      <c r="P145" s="153"/>
      <c r="Q145" s="166">
        <f>IFERROR((VLOOKUP(B145,'conso ade'!A:B,2,FALSE)),0)</f>
        <v>1.1000000000000001</v>
      </c>
      <c r="R145" s="171">
        <f t="shared" si="15"/>
        <v>1</v>
      </c>
      <c r="S145" s="23">
        <f t="shared" si="16"/>
        <v>0</v>
      </c>
      <c r="T145" s="23">
        <f t="shared" si="17"/>
        <v>0</v>
      </c>
      <c r="U145" s="14" t="s">
        <v>802</v>
      </c>
      <c r="W145" s="14" t="s">
        <v>831</v>
      </c>
    </row>
    <row r="146" spans="1:23" x14ac:dyDescent="0.2">
      <c r="A146" s="12"/>
      <c r="B146" s="121" t="s">
        <v>647</v>
      </c>
      <c r="C146" s="67" t="s">
        <v>799</v>
      </c>
      <c r="D146" s="9" t="s">
        <v>648</v>
      </c>
      <c r="E146" s="96" t="s">
        <v>124</v>
      </c>
      <c r="F146" s="76">
        <v>4.8</v>
      </c>
      <c r="G146" s="54"/>
      <c r="H146" s="113">
        <v>0.5</v>
      </c>
      <c r="I146" s="138">
        <f t="shared" si="13"/>
        <v>5.3</v>
      </c>
      <c r="J146" s="91"/>
      <c r="K146" s="143">
        <f t="shared" si="12"/>
        <v>5.3</v>
      </c>
      <c r="L146" s="141"/>
      <c r="M146" s="166">
        <f>IFERROR((VLOOKUP(B146,'conso aed'!A:B,2,FALSE)),0)</f>
        <v>4.8</v>
      </c>
      <c r="N146" s="171">
        <f t="shared" si="14"/>
        <v>0.5</v>
      </c>
      <c r="O146" s="145"/>
      <c r="P146" s="153"/>
      <c r="Q146" s="166">
        <f>IFERROR((VLOOKUP(B146,'conso ade'!A:B,2,FALSE)),0)</f>
        <v>0</v>
      </c>
      <c r="R146" s="171">
        <f t="shared" si="15"/>
        <v>0</v>
      </c>
      <c r="S146" s="23">
        <f t="shared" si="16"/>
        <v>0</v>
      </c>
      <c r="T146" s="23">
        <f t="shared" si="17"/>
        <v>0.5</v>
      </c>
    </row>
    <row r="147" spans="1:23" x14ac:dyDescent="0.2">
      <c r="A147" s="12"/>
      <c r="B147" s="121" t="s">
        <v>497</v>
      </c>
      <c r="C147" s="67" t="s">
        <v>799</v>
      </c>
      <c r="D147" s="9" t="s">
        <v>498</v>
      </c>
      <c r="E147" s="96" t="s">
        <v>499</v>
      </c>
      <c r="F147" s="76">
        <v>3.6</v>
      </c>
      <c r="G147" s="54"/>
      <c r="H147" s="113"/>
      <c r="I147" s="138">
        <f t="shared" si="13"/>
        <v>3.6</v>
      </c>
      <c r="J147" s="91"/>
      <c r="K147" s="143">
        <f t="shared" si="12"/>
        <v>2.6</v>
      </c>
      <c r="L147" s="141"/>
      <c r="M147" s="166">
        <f>IFERROR((VLOOKUP(B147,'conso aed'!A:B,2,FALSE)),0)</f>
        <v>2.6</v>
      </c>
      <c r="N147" s="171">
        <f t="shared" si="14"/>
        <v>0</v>
      </c>
      <c r="O147" s="145">
        <v>1</v>
      </c>
      <c r="P147" s="153"/>
      <c r="Q147" s="166">
        <f>IFERROR((VLOOKUP(B147,'conso ade'!A:B,2,FALSE)),0)</f>
        <v>1</v>
      </c>
      <c r="R147" s="171">
        <f t="shared" si="15"/>
        <v>0</v>
      </c>
      <c r="S147" s="23">
        <f t="shared" si="16"/>
        <v>0</v>
      </c>
      <c r="T147" s="23">
        <f t="shared" si="17"/>
        <v>0</v>
      </c>
    </row>
    <row r="148" spans="1:23" x14ac:dyDescent="0.2">
      <c r="A148" s="12"/>
      <c r="B148" s="121" t="s">
        <v>530</v>
      </c>
      <c r="C148" s="67" t="s">
        <v>799</v>
      </c>
      <c r="D148" s="9" t="s">
        <v>531</v>
      </c>
      <c r="E148" s="96" t="s">
        <v>532</v>
      </c>
      <c r="F148" s="76">
        <v>3.7</v>
      </c>
      <c r="G148" s="54"/>
      <c r="H148" s="113"/>
      <c r="I148" s="138">
        <f t="shared" si="13"/>
        <v>3.7</v>
      </c>
      <c r="J148" s="91"/>
      <c r="K148" s="143">
        <f t="shared" si="12"/>
        <v>2.7</v>
      </c>
      <c r="L148" s="141"/>
      <c r="M148" s="166">
        <f>IFERROR((VLOOKUP(B148,'conso aed'!A:B,2,FALSE)),0)</f>
        <v>2.6999999999999997</v>
      </c>
      <c r="N148" s="171">
        <f t="shared" si="14"/>
        <v>0</v>
      </c>
      <c r="O148" s="145">
        <v>1</v>
      </c>
      <c r="P148" s="153"/>
      <c r="Q148" s="166">
        <f>IFERROR((VLOOKUP(B148,'conso ade'!A:B,2,FALSE)),0)</f>
        <v>1</v>
      </c>
      <c r="R148" s="171">
        <f t="shared" si="15"/>
        <v>0</v>
      </c>
      <c r="S148" s="23">
        <f t="shared" si="16"/>
        <v>0</v>
      </c>
      <c r="T148" s="23">
        <f t="shared" si="17"/>
        <v>0</v>
      </c>
    </row>
    <row r="149" spans="1:23" x14ac:dyDescent="0.2">
      <c r="A149" s="12"/>
      <c r="B149" s="125" t="s">
        <v>556</v>
      </c>
      <c r="C149" s="67" t="s">
        <v>799</v>
      </c>
      <c r="D149" s="88" t="s">
        <v>557</v>
      </c>
      <c r="E149" s="106" t="s">
        <v>558</v>
      </c>
      <c r="F149" s="76">
        <v>3.3</v>
      </c>
      <c r="G149" s="54"/>
      <c r="H149" s="112"/>
      <c r="I149" s="138">
        <f t="shared" si="13"/>
        <v>3.3</v>
      </c>
      <c r="J149" s="93"/>
      <c r="K149" s="143">
        <f t="shared" si="12"/>
        <v>1.9999999999999996</v>
      </c>
      <c r="L149" s="141"/>
      <c r="M149" s="166">
        <f>IFERROR((VLOOKUP(B149,'conso aed'!A:B,2,FALSE)),0)</f>
        <v>2</v>
      </c>
      <c r="N149" s="171">
        <f t="shared" si="14"/>
        <v>0</v>
      </c>
      <c r="O149" s="144">
        <v>1.3000000000000003</v>
      </c>
      <c r="P149" s="152"/>
      <c r="Q149" s="166">
        <f>IFERROR((VLOOKUP(B149,'conso ade'!A:B,2,FALSE)),0)</f>
        <v>1.3</v>
      </c>
      <c r="R149" s="171">
        <f t="shared" si="15"/>
        <v>0</v>
      </c>
      <c r="S149" s="23">
        <f t="shared" si="16"/>
        <v>0</v>
      </c>
      <c r="T149" s="23">
        <f t="shared" si="17"/>
        <v>0</v>
      </c>
    </row>
    <row r="150" spans="1:23" x14ac:dyDescent="0.2">
      <c r="A150" s="12"/>
      <c r="B150" s="121" t="s">
        <v>522</v>
      </c>
      <c r="C150" s="67" t="s">
        <v>799</v>
      </c>
      <c r="D150" s="9" t="s">
        <v>523</v>
      </c>
      <c r="E150" s="96" t="s">
        <v>524</v>
      </c>
      <c r="F150" s="76">
        <v>5</v>
      </c>
      <c r="G150" s="54"/>
      <c r="H150" s="112"/>
      <c r="I150" s="138">
        <f t="shared" si="13"/>
        <v>5</v>
      </c>
      <c r="J150" s="91"/>
      <c r="K150" s="143">
        <f t="shared" si="12"/>
        <v>5</v>
      </c>
      <c r="L150" s="141"/>
      <c r="M150" s="166">
        <f>IFERROR((VLOOKUP(B150,'conso aed'!A:B,2,FALSE)),0)</f>
        <v>5</v>
      </c>
      <c r="N150" s="171">
        <f t="shared" si="14"/>
        <v>0</v>
      </c>
      <c r="O150" s="144"/>
      <c r="P150" s="152"/>
      <c r="Q150" s="166">
        <f>IFERROR((VLOOKUP(B150,'conso ade'!A:B,2,FALSE)),0)</f>
        <v>0</v>
      </c>
      <c r="R150" s="171">
        <f t="shared" si="15"/>
        <v>0</v>
      </c>
      <c r="S150" s="23">
        <f t="shared" si="16"/>
        <v>0</v>
      </c>
      <c r="T150" s="23">
        <f t="shared" si="17"/>
        <v>0</v>
      </c>
    </row>
    <row r="151" spans="1:23" x14ac:dyDescent="0.2">
      <c r="A151" s="12"/>
      <c r="B151" s="121" t="s">
        <v>597</v>
      </c>
      <c r="C151" s="67" t="s">
        <v>799</v>
      </c>
      <c r="D151" s="9" t="s">
        <v>598</v>
      </c>
      <c r="E151" s="96" t="s">
        <v>596</v>
      </c>
      <c r="F151" s="76">
        <v>3.3</v>
      </c>
      <c r="G151" s="54"/>
      <c r="H151" s="113"/>
      <c r="I151" s="138">
        <f t="shared" si="13"/>
        <v>3.3</v>
      </c>
      <c r="J151" s="91"/>
      <c r="K151" s="143">
        <f t="shared" si="12"/>
        <v>3.3</v>
      </c>
      <c r="L151" s="141"/>
      <c r="M151" s="166">
        <f>IFERROR((VLOOKUP(B151,'conso aed'!A:B,2,FALSE)),0)</f>
        <v>3.3</v>
      </c>
      <c r="N151" s="171">
        <f t="shared" si="14"/>
        <v>0</v>
      </c>
      <c r="O151" s="145"/>
      <c r="P151" s="153"/>
      <c r="Q151" s="166">
        <f>IFERROR((VLOOKUP(B151,'conso ade'!A:B,2,FALSE)),0)</f>
        <v>0</v>
      </c>
      <c r="R151" s="171">
        <f t="shared" si="15"/>
        <v>0</v>
      </c>
      <c r="S151" s="23">
        <f t="shared" si="16"/>
        <v>0</v>
      </c>
      <c r="T151" s="23">
        <f t="shared" si="17"/>
        <v>0</v>
      </c>
    </row>
    <row r="152" spans="1:23" x14ac:dyDescent="0.2">
      <c r="A152" s="12"/>
      <c r="B152" s="121" t="s">
        <v>537</v>
      </c>
      <c r="C152" s="67" t="s">
        <v>799</v>
      </c>
      <c r="D152" s="9" t="s">
        <v>538</v>
      </c>
      <c r="E152" s="96" t="s">
        <v>203</v>
      </c>
      <c r="F152" s="76">
        <v>6.6</v>
      </c>
      <c r="G152" s="54"/>
      <c r="H152" s="113"/>
      <c r="I152" s="138">
        <f t="shared" si="13"/>
        <v>6.6</v>
      </c>
      <c r="J152" s="91"/>
      <c r="K152" s="143">
        <f t="shared" si="12"/>
        <v>4.6999999999999993</v>
      </c>
      <c r="L152" s="141"/>
      <c r="M152" s="166">
        <f>IFERROR((VLOOKUP(B152,'conso aed'!A:B,2,FALSE)),0)</f>
        <v>4.6999999999999993</v>
      </c>
      <c r="N152" s="171">
        <f t="shared" si="14"/>
        <v>0</v>
      </c>
      <c r="O152" s="145">
        <v>1.9</v>
      </c>
      <c r="P152" s="153"/>
      <c r="Q152" s="166">
        <f>IFERROR((VLOOKUP(B152,'conso ade'!A:B,2,FALSE)),0)</f>
        <v>1.9</v>
      </c>
      <c r="R152" s="171">
        <f t="shared" si="15"/>
        <v>0</v>
      </c>
      <c r="S152" s="23">
        <f t="shared" si="16"/>
        <v>4.4408920985006262E-16</v>
      </c>
      <c r="T152" s="23">
        <f t="shared" si="17"/>
        <v>0</v>
      </c>
    </row>
    <row r="153" spans="1:23" x14ac:dyDescent="0.2">
      <c r="A153" s="12" t="s">
        <v>303</v>
      </c>
      <c r="B153" s="121" t="s">
        <v>547</v>
      </c>
      <c r="C153" s="67" t="s">
        <v>799</v>
      </c>
      <c r="D153" s="9" t="s">
        <v>548</v>
      </c>
      <c r="E153" s="96" t="s">
        <v>549</v>
      </c>
      <c r="F153" s="76">
        <v>3.7</v>
      </c>
      <c r="G153" s="54"/>
      <c r="H153" s="112"/>
      <c r="I153" s="138">
        <f t="shared" si="13"/>
        <v>3.7</v>
      </c>
      <c r="J153" s="91"/>
      <c r="K153" s="143">
        <f t="shared" si="12"/>
        <v>2.1000000000000005</v>
      </c>
      <c r="L153" s="141"/>
      <c r="M153" s="166">
        <f>IFERROR((VLOOKUP(B153,'conso aed'!A:B,2,FALSE)),0)</f>
        <v>2.1</v>
      </c>
      <c r="N153" s="171">
        <f t="shared" si="14"/>
        <v>0</v>
      </c>
      <c r="O153" s="144">
        <v>1.5999999999999999</v>
      </c>
      <c r="P153" s="152"/>
      <c r="Q153" s="166">
        <f>IFERROR((VLOOKUP(B153,'conso ade'!A:B,2,FALSE)),0)</f>
        <v>1.6</v>
      </c>
      <c r="R153" s="171">
        <f t="shared" si="15"/>
        <v>0</v>
      </c>
      <c r="S153" s="23">
        <f t="shared" si="16"/>
        <v>-2.2204460492503131E-16</v>
      </c>
      <c r="T153" s="23">
        <f t="shared" si="17"/>
        <v>0</v>
      </c>
    </row>
    <row r="154" spans="1:23" x14ac:dyDescent="0.2">
      <c r="A154" s="12"/>
      <c r="B154" s="121" t="s">
        <v>621</v>
      </c>
      <c r="C154" s="67" t="s">
        <v>799</v>
      </c>
      <c r="D154" s="9" t="s">
        <v>622</v>
      </c>
      <c r="E154" s="96" t="s">
        <v>105</v>
      </c>
      <c r="F154" s="76">
        <v>5.5</v>
      </c>
      <c r="G154" s="54"/>
      <c r="H154" s="113">
        <v>0.5</v>
      </c>
      <c r="I154" s="138">
        <f t="shared" si="13"/>
        <v>6</v>
      </c>
      <c r="J154" s="91"/>
      <c r="K154" s="143">
        <f t="shared" si="12"/>
        <v>6</v>
      </c>
      <c r="L154" s="141"/>
      <c r="M154" s="166">
        <f>IFERROR((VLOOKUP(B154,'conso aed'!A:B,2,FALSE)),0)</f>
        <v>6.306</v>
      </c>
      <c r="N154" s="171">
        <f t="shared" si="14"/>
        <v>-0.30600000000000005</v>
      </c>
      <c r="O154" s="145"/>
      <c r="P154" s="153"/>
      <c r="Q154" s="166">
        <f>IFERROR((VLOOKUP(B154,'conso ade'!A:B,2,FALSE)),0)</f>
        <v>0</v>
      </c>
      <c r="R154" s="171">
        <f t="shared" si="15"/>
        <v>0</v>
      </c>
      <c r="S154" s="23">
        <f t="shared" si="16"/>
        <v>0</v>
      </c>
      <c r="T154" s="23">
        <f t="shared" si="17"/>
        <v>-0.30600000000000005</v>
      </c>
    </row>
    <row r="155" spans="1:23" x14ac:dyDescent="0.2">
      <c r="A155" s="12"/>
      <c r="B155" s="121" t="s">
        <v>488</v>
      </c>
      <c r="C155" s="67" t="s">
        <v>799</v>
      </c>
      <c r="D155" s="9" t="s">
        <v>489</v>
      </c>
      <c r="E155" s="96" t="s">
        <v>490</v>
      </c>
      <c r="F155" s="76">
        <v>4.7</v>
      </c>
      <c r="G155" s="54"/>
      <c r="H155" s="113"/>
      <c r="I155" s="138">
        <f t="shared" si="13"/>
        <v>4.7</v>
      </c>
      <c r="J155" s="91"/>
      <c r="K155" s="143">
        <f t="shared" si="12"/>
        <v>3.9000000000000004</v>
      </c>
      <c r="L155" s="141"/>
      <c r="M155" s="166">
        <f>IFERROR((VLOOKUP(B155,'conso aed'!A:B,2,FALSE)),0)</f>
        <v>3.9000000000000004</v>
      </c>
      <c r="N155" s="171">
        <f t="shared" si="14"/>
        <v>0</v>
      </c>
      <c r="O155" s="145">
        <v>0.8</v>
      </c>
      <c r="P155" s="153"/>
      <c r="Q155" s="166">
        <f>IFERROR((VLOOKUP(B155,'conso ade'!A:B,2,FALSE)),0)</f>
        <v>0.8</v>
      </c>
      <c r="R155" s="171">
        <f t="shared" si="15"/>
        <v>0</v>
      </c>
      <c r="S155" s="23">
        <f t="shared" si="16"/>
        <v>-2.2204460492503131E-16</v>
      </c>
      <c r="T155" s="23">
        <f t="shared" si="17"/>
        <v>0</v>
      </c>
    </row>
    <row r="156" spans="1:23" x14ac:dyDescent="0.2">
      <c r="A156" s="12" t="s">
        <v>0</v>
      </c>
      <c r="B156" s="121" t="s">
        <v>542</v>
      </c>
      <c r="C156" s="67" t="s">
        <v>799</v>
      </c>
      <c r="D156" s="9" t="s">
        <v>87</v>
      </c>
      <c r="E156" s="96" t="s">
        <v>543</v>
      </c>
      <c r="F156" s="76">
        <v>4</v>
      </c>
      <c r="G156" s="54"/>
      <c r="H156" s="113"/>
      <c r="I156" s="138">
        <f t="shared" si="13"/>
        <v>4</v>
      </c>
      <c r="J156" s="91"/>
      <c r="K156" s="143">
        <f t="shared" si="12"/>
        <v>3.1</v>
      </c>
      <c r="L156" s="141"/>
      <c r="M156" s="166">
        <f>IFERROR((VLOOKUP(B156,'conso aed'!A:B,2,FALSE)),0)</f>
        <v>3.1</v>
      </c>
      <c r="N156" s="171">
        <f t="shared" si="14"/>
        <v>0</v>
      </c>
      <c r="O156" s="145">
        <v>0.9</v>
      </c>
      <c r="P156" s="153"/>
      <c r="Q156" s="166">
        <f>IFERROR((VLOOKUP(B156,'conso ade'!A:B,2,FALSE)),0)</f>
        <v>0.9</v>
      </c>
      <c r="R156" s="171">
        <f t="shared" si="15"/>
        <v>0</v>
      </c>
      <c r="S156" s="23">
        <f t="shared" si="16"/>
        <v>-1.1102230246251565E-16</v>
      </c>
      <c r="T156" s="23">
        <f t="shared" si="17"/>
        <v>0</v>
      </c>
    </row>
    <row r="157" spans="1:23" x14ac:dyDescent="0.2">
      <c r="A157" s="12" t="s">
        <v>303</v>
      </c>
      <c r="B157" s="121" t="s">
        <v>605</v>
      </c>
      <c r="C157" s="67" t="s">
        <v>799</v>
      </c>
      <c r="D157" s="9" t="s">
        <v>347</v>
      </c>
      <c r="E157" s="96" t="s">
        <v>606</v>
      </c>
      <c r="F157" s="76">
        <v>4</v>
      </c>
      <c r="G157" s="54"/>
      <c r="H157" s="112"/>
      <c r="I157" s="138">
        <f t="shared" si="13"/>
        <v>4</v>
      </c>
      <c r="J157" s="91"/>
      <c r="K157" s="143">
        <f t="shared" si="12"/>
        <v>2</v>
      </c>
      <c r="L157" s="141"/>
      <c r="M157" s="166">
        <f>IFERROR((VLOOKUP(B157,'conso aed'!A:B,2,FALSE)),0)</f>
        <v>2</v>
      </c>
      <c r="N157" s="171">
        <f t="shared" si="14"/>
        <v>0</v>
      </c>
      <c r="O157" s="144">
        <v>2</v>
      </c>
      <c r="P157" s="152"/>
      <c r="Q157" s="166">
        <f>IFERROR((VLOOKUP(B157,'conso ade'!A:B,2,FALSE)),0)</f>
        <v>2</v>
      </c>
      <c r="R157" s="171">
        <f t="shared" si="15"/>
        <v>0</v>
      </c>
      <c r="S157" s="23">
        <f t="shared" si="16"/>
        <v>0</v>
      </c>
      <c r="T157" s="23">
        <f t="shared" si="17"/>
        <v>0</v>
      </c>
    </row>
    <row r="158" spans="1:23" x14ac:dyDescent="0.2">
      <c r="A158" s="12"/>
      <c r="B158" s="121" t="s">
        <v>614</v>
      </c>
      <c r="C158" s="67" t="s">
        <v>799</v>
      </c>
      <c r="D158" s="9" t="s">
        <v>615</v>
      </c>
      <c r="E158" s="96" t="s">
        <v>616</v>
      </c>
      <c r="F158" s="76">
        <v>5.5</v>
      </c>
      <c r="G158" s="54"/>
      <c r="H158" s="113"/>
      <c r="I158" s="138">
        <f t="shared" si="13"/>
        <v>5.5</v>
      </c>
      <c r="J158" s="91"/>
      <c r="K158" s="143">
        <f t="shared" si="12"/>
        <v>5.5</v>
      </c>
      <c r="L158" s="141"/>
      <c r="M158" s="166">
        <f>IFERROR((VLOOKUP(B158,'conso aed'!A:B,2,FALSE)),0)</f>
        <v>5.5</v>
      </c>
      <c r="N158" s="171">
        <f t="shared" si="14"/>
        <v>0</v>
      </c>
      <c r="O158" s="145"/>
      <c r="P158" s="153"/>
      <c r="Q158" s="166">
        <f>IFERROR((VLOOKUP(B158,'conso ade'!A:B,2,FALSE)),0)</f>
        <v>0</v>
      </c>
      <c r="R158" s="171">
        <f t="shared" si="15"/>
        <v>0</v>
      </c>
      <c r="S158" s="23">
        <f t="shared" si="16"/>
        <v>0</v>
      </c>
      <c r="T158" s="23">
        <f t="shared" si="17"/>
        <v>0</v>
      </c>
    </row>
    <row r="159" spans="1:23" x14ac:dyDescent="0.2">
      <c r="A159" s="12" t="s">
        <v>0</v>
      </c>
      <c r="B159" s="121" t="s">
        <v>662</v>
      </c>
      <c r="C159" s="67" t="s">
        <v>799</v>
      </c>
      <c r="D159" s="9" t="s">
        <v>663</v>
      </c>
      <c r="E159" s="96" t="s">
        <v>664</v>
      </c>
      <c r="F159" s="76">
        <v>8.6</v>
      </c>
      <c r="G159" s="54"/>
      <c r="H159" s="113"/>
      <c r="I159" s="138">
        <f t="shared" si="13"/>
        <v>8.6</v>
      </c>
      <c r="J159" s="91"/>
      <c r="K159" s="143">
        <f t="shared" si="12"/>
        <v>8.6</v>
      </c>
      <c r="L159" s="141"/>
      <c r="M159" s="166">
        <f>IFERROR((VLOOKUP(B159,'conso aed'!A:B,2,FALSE)),0)</f>
        <v>8.6</v>
      </c>
      <c r="N159" s="171">
        <f t="shared" si="14"/>
        <v>0</v>
      </c>
      <c r="O159" s="145"/>
      <c r="P159" s="153"/>
      <c r="Q159" s="166">
        <f>IFERROR((VLOOKUP(B159,'conso ade'!A:B,2,FALSE)),0)</f>
        <v>0</v>
      </c>
      <c r="R159" s="171">
        <f t="shared" si="15"/>
        <v>0</v>
      </c>
      <c r="S159" s="23">
        <f t="shared" si="16"/>
        <v>0</v>
      </c>
      <c r="T159" s="23">
        <f t="shared" si="17"/>
        <v>0</v>
      </c>
    </row>
    <row r="160" spans="1:23" x14ac:dyDescent="0.2">
      <c r="A160" s="12"/>
      <c r="B160" s="121" t="s">
        <v>665</v>
      </c>
      <c r="C160" s="67" t="s">
        <v>799</v>
      </c>
      <c r="D160" s="9" t="s">
        <v>140</v>
      </c>
      <c r="E160" s="96" t="s">
        <v>664</v>
      </c>
      <c r="F160" s="76">
        <v>4.3</v>
      </c>
      <c r="G160" s="54"/>
      <c r="H160" s="113">
        <v>0.15</v>
      </c>
      <c r="I160" s="138">
        <f t="shared" si="13"/>
        <v>4.45</v>
      </c>
      <c r="J160" s="91"/>
      <c r="K160" s="143">
        <f t="shared" si="12"/>
        <v>4.45</v>
      </c>
      <c r="L160" s="141"/>
      <c r="M160" s="166">
        <f>IFERROR((VLOOKUP(B160,'conso aed'!A:B,2,FALSE)),0)</f>
        <v>4.45</v>
      </c>
      <c r="N160" s="171">
        <f t="shared" si="14"/>
        <v>0</v>
      </c>
      <c r="O160" s="145"/>
      <c r="P160" s="153"/>
      <c r="Q160" s="166">
        <f>IFERROR((VLOOKUP(B160,'conso ade'!A:B,2,FALSE)),0)</f>
        <v>0</v>
      </c>
      <c r="R160" s="171">
        <f t="shared" si="15"/>
        <v>0</v>
      </c>
      <c r="S160" s="23">
        <f t="shared" si="16"/>
        <v>0</v>
      </c>
      <c r="T160" s="23">
        <f t="shared" si="17"/>
        <v>0</v>
      </c>
    </row>
    <row r="161" spans="1:75" s="18" customFormat="1" ht="16.5" thickBot="1" x14ac:dyDescent="0.25">
      <c r="A161" s="65"/>
      <c r="B161" s="121" t="s">
        <v>469</v>
      </c>
      <c r="C161" s="67" t="s">
        <v>799</v>
      </c>
      <c r="D161" s="9" t="s">
        <v>470</v>
      </c>
      <c r="E161" s="96" t="s">
        <v>471</v>
      </c>
      <c r="F161" s="76">
        <v>3.6</v>
      </c>
      <c r="G161" s="54"/>
      <c r="H161" s="112"/>
      <c r="I161" s="138">
        <f t="shared" si="13"/>
        <v>3.6</v>
      </c>
      <c r="J161" s="91"/>
      <c r="K161" s="143">
        <f t="shared" si="12"/>
        <v>2</v>
      </c>
      <c r="L161" s="141"/>
      <c r="M161" s="166">
        <f>IFERROR((VLOOKUP(B161,'conso aed'!A:B,2,FALSE)),0)</f>
        <v>1.9</v>
      </c>
      <c r="N161" s="171">
        <f t="shared" si="14"/>
        <v>0.10000000000000009</v>
      </c>
      <c r="O161" s="144">
        <v>1.6</v>
      </c>
      <c r="P161" s="152"/>
      <c r="Q161" s="166">
        <f>IFERROR((VLOOKUP(B161,'conso ade'!A:B,2,FALSE)),0)</f>
        <v>1.6</v>
      </c>
      <c r="R161" s="171">
        <f t="shared" si="15"/>
        <v>0</v>
      </c>
      <c r="S161" s="23">
        <f t="shared" si="16"/>
        <v>0</v>
      </c>
      <c r="T161" s="23">
        <f t="shared" si="17"/>
        <v>0.10000000000000009</v>
      </c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</row>
    <row r="162" spans="1:75" x14ac:dyDescent="0.2">
      <c r="A162" s="65"/>
      <c r="B162" s="121" t="s">
        <v>617</v>
      </c>
      <c r="C162" s="67" t="s">
        <v>799</v>
      </c>
      <c r="D162" s="9" t="s">
        <v>618</v>
      </c>
      <c r="E162" s="96" t="s">
        <v>102</v>
      </c>
      <c r="F162" s="76">
        <v>3.9</v>
      </c>
      <c r="G162" s="54"/>
      <c r="H162" s="113"/>
      <c r="I162" s="138">
        <f t="shared" si="13"/>
        <v>3.9</v>
      </c>
      <c r="J162" s="91"/>
      <c r="K162" s="143">
        <f t="shared" si="12"/>
        <v>3.9</v>
      </c>
      <c r="L162" s="141"/>
      <c r="M162" s="166">
        <f>IFERROR((VLOOKUP(B162,'conso aed'!A:B,2,FALSE)),0)</f>
        <v>3.9</v>
      </c>
      <c r="N162" s="171">
        <f t="shared" si="14"/>
        <v>0</v>
      </c>
      <c r="O162" s="145"/>
      <c r="P162" s="153"/>
      <c r="Q162" s="166">
        <f>IFERROR((VLOOKUP(B162,'conso ade'!A:B,2,FALSE)),0)</f>
        <v>0</v>
      </c>
      <c r="R162" s="171">
        <f t="shared" si="15"/>
        <v>0</v>
      </c>
      <c r="S162" s="23">
        <f t="shared" si="16"/>
        <v>0</v>
      </c>
      <c r="T162" s="23">
        <f t="shared" si="17"/>
        <v>0</v>
      </c>
    </row>
    <row r="163" spans="1:75" x14ac:dyDescent="0.2">
      <c r="A163" s="65"/>
      <c r="B163" s="121" t="s">
        <v>565</v>
      </c>
      <c r="C163" s="67" t="s">
        <v>799</v>
      </c>
      <c r="D163" s="9" t="s">
        <v>566</v>
      </c>
      <c r="E163" s="96" t="s">
        <v>567</v>
      </c>
      <c r="F163" s="76">
        <v>3.7</v>
      </c>
      <c r="G163" s="54"/>
      <c r="H163" s="112"/>
      <c r="I163" s="138">
        <f t="shared" si="13"/>
        <v>3.7</v>
      </c>
      <c r="J163" s="91"/>
      <c r="K163" s="143">
        <f t="shared" si="12"/>
        <v>3</v>
      </c>
      <c r="L163" s="141"/>
      <c r="M163" s="166">
        <f>IFERROR((VLOOKUP(B163,'conso aed'!A:B,2,FALSE)),0)</f>
        <v>3.0229999999999997</v>
      </c>
      <c r="N163" s="171">
        <f t="shared" si="14"/>
        <v>-2.2999999999999687E-2</v>
      </c>
      <c r="O163" s="144">
        <f>1.7-1</f>
        <v>0.7</v>
      </c>
      <c r="P163" s="152"/>
      <c r="Q163" s="166">
        <f>IFERROR((VLOOKUP(B163,'conso ade'!A:B,2,FALSE)),0)</f>
        <v>0.70000000000000018</v>
      </c>
      <c r="R163" s="171">
        <f t="shared" si="15"/>
        <v>0</v>
      </c>
      <c r="S163" s="23">
        <f t="shared" si="16"/>
        <v>2.2204460492503131E-16</v>
      </c>
      <c r="T163" s="23">
        <f t="shared" si="17"/>
        <v>-2.2999999999999687E-2</v>
      </c>
      <c r="U163" s="14" t="s">
        <v>802</v>
      </c>
    </row>
    <row r="164" spans="1:75" x14ac:dyDescent="0.2">
      <c r="A164" s="12" t="s">
        <v>303</v>
      </c>
      <c r="B164" s="121" t="s">
        <v>637</v>
      </c>
      <c r="C164" s="67" t="s">
        <v>799</v>
      </c>
      <c r="D164" s="9" t="s">
        <v>638</v>
      </c>
      <c r="E164" s="96" t="s">
        <v>113</v>
      </c>
      <c r="F164" s="76">
        <v>5.7</v>
      </c>
      <c r="G164" s="55">
        <v>1</v>
      </c>
      <c r="H164" s="112"/>
      <c r="I164" s="138">
        <f t="shared" si="13"/>
        <v>6.7</v>
      </c>
      <c r="J164" s="91"/>
      <c r="K164" s="143">
        <f t="shared" si="12"/>
        <v>5.7</v>
      </c>
      <c r="L164" s="141"/>
      <c r="M164" s="166">
        <f>IFERROR((VLOOKUP(B164,'conso aed'!A:B,2,FALSE)),0)</f>
        <v>5.2769999999999992</v>
      </c>
      <c r="N164" s="171">
        <f t="shared" si="14"/>
        <v>0.42300000000000093</v>
      </c>
      <c r="O164" s="144">
        <v>1</v>
      </c>
      <c r="P164" s="152"/>
      <c r="Q164" s="166">
        <f>IFERROR((VLOOKUP(B164,'conso ade'!A:B,2,FALSE)),0)</f>
        <v>1</v>
      </c>
      <c r="R164" s="171">
        <f t="shared" si="15"/>
        <v>0</v>
      </c>
      <c r="S164" s="23">
        <f t="shared" si="16"/>
        <v>0</v>
      </c>
      <c r="T164" s="23">
        <f t="shared" si="17"/>
        <v>0.42300000000000093</v>
      </c>
    </row>
    <row r="165" spans="1:75" x14ac:dyDescent="0.2">
      <c r="A165" s="12"/>
      <c r="B165" s="121" t="s">
        <v>588</v>
      </c>
      <c r="C165" s="67" t="s">
        <v>799</v>
      </c>
      <c r="D165" s="9" t="s">
        <v>589</v>
      </c>
      <c r="E165" s="96" t="s">
        <v>85</v>
      </c>
      <c r="F165" s="76">
        <v>8</v>
      </c>
      <c r="G165" s="54"/>
      <c r="H165" s="112"/>
      <c r="I165" s="138">
        <f t="shared" si="13"/>
        <v>8</v>
      </c>
      <c r="J165" s="91"/>
      <c r="K165" s="143">
        <f t="shared" si="12"/>
        <v>7.4</v>
      </c>
      <c r="L165" s="141"/>
      <c r="M165" s="166">
        <f>IFERROR((VLOOKUP(B165,'conso aed'!A:B,2,FALSE)),0)</f>
        <v>7.3999999999999977</v>
      </c>
      <c r="N165" s="171">
        <f t="shared" si="14"/>
        <v>0</v>
      </c>
      <c r="O165" s="144">
        <v>0.6</v>
      </c>
      <c r="P165" s="152"/>
      <c r="Q165" s="166">
        <f>IFERROR((VLOOKUP(B165,'conso ade'!A:B,2,FALSE)),0)</f>
        <v>0.6</v>
      </c>
      <c r="R165" s="171">
        <f t="shared" si="15"/>
        <v>0</v>
      </c>
      <c r="S165" s="23">
        <f t="shared" si="16"/>
        <v>-3.3306690738754696E-16</v>
      </c>
      <c r="T165" s="23">
        <f t="shared" si="17"/>
        <v>2.3314683517128287E-15</v>
      </c>
    </row>
    <row r="166" spans="1:75" x14ac:dyDescent="0.2">
      <c r="A166" s="12"/>
      <c r="B166" s="121" t="s">
        <v>461</v>
      </c>
      <c r="C166" s="67" t="s">
        <v>799</v>
      </c>
      <c r="D166" s="9" t="s">
        <v>462</v>
      </c>
      <c r="E166" s="96" t="s">
        <v>463</v>
      </c>
      <c r="F166" s="76">
        <v>4.5999999999999996</v>
      </c>
      <c r="G166" s="54"/>
      <c r="H166" s="113"/>
      <c r="I166" s="138">
        <f t="shared" si="13"/>
        <v>4.5999999999999996</v>
      </c>
      <c r="J166" s="93">
        <v>0.8</v>
      </c>
      <c r="K166" s="143">
        <f t="shared" si="12"/>
        <v>0.79999999999999982</v>
      </c>
      <c r="L166" s="141"/>
      <c r="M166" s="166">
        <f>IFERROR((VLOOKUP(B166,'conso aed'!A:B,2,FALSE)),0)</f>
        <v>0.8</v>
      </c>
      <c r="N166" s="171">
        <f t="shared" si="14"/>
        <v>0</v>
      </c>
      <c r="O166" s="145">
        <v>3.8</v>
      </c>
      <c r="P166" s="153"/>
      <c r="Q166" s="166">
        <f>IFERROR((VLOOKUP(B166,'conso ade'!A:B,2,FALSE)),0)</f>
        <v>3.8</v>
      </c>
      <c r="R166" s="171">
        <f t="shared" si="15"/>
        <v>0</v>
      </c>
      <c r="S166" s="23">
        <f t="shared" si="16"/>
        <v>0</v>
      </c>
      <c r="T166" s="23">
        <f t="shared" si="17"/>
        <v>0</v>
      </c>
      <c r="V166" s="14" t="s">
        <v>802</v>
      </c>
    </row>
    <row r="167" spans="1:75" x14ac:dyDescent="0.2">
      <c r="A167" s="12" t="s">
        <v>303</v>
      </c>
      <c r="B167" s="121" t="s">
        <v>491</v>
      </c>
      <c r="C167" s="67" t="s">
        <v>799</v>
      </c>
      <c r="D167" s="9" t="s">
        <v>492</v>
      </c>
      <c r="E167" s="96" t="s">
        <v>68</v>
      </c>
      <c r="F167" s="76">
        <v>5.9</v>
      </c>
      <c r="G167" s="54"/>
      <c r="H167" s="113"/>
      <c r="I167" s="138">
        <f t="shared" si="13"/>
        <v>5.9</v>
      </c>
      <c r="J167" s="91"/>
      <c r="K167" s="143">
        <f t="shared" si="12"/>
        <v>4.9000000000000004</v>
      </c>
      <c r="L167" s="141"/>
      <c r="M167" s="166">
        <f>IFERROR((VLOOKUP(B167,'conso aed'!A:B,2,FALSE)),0)</f>
        <v>5.8999999999999986</v>
      </c>
      <c r="N167" s="171">
        <f t="shared" si="14"/>
        <v>-0.99999999999999822</v>
      </c>
      <c r="O167" s="145">
        <v>1</v>
      </c>
      <c r="P167" s="153"/>
      <c r="Q167" s="166">
        <f>IFERROR((VLOOKUP(B167,'conso ade'!A:B,2,FALSE)),0)</f>
        <v>1</v>
      </c>
      <c r="R167" s="171">
        <f t="shared" si="15"/>
        <v>0</v>
      </c>
      <c r="S167" s="23">
        <f t="shared" si="16"/>
        <v>0</v>
      </c>
      <c r="T167" s="23">
        <f t="shared" si="17"/>
        <v>-0.99999999999999822</v>
      </c>
    </row>
    <row r="168" spans="1:75" x14ac:dyDescent="0.2">
      <c r="A168" s="12"/>
      <c r="B168" s="121" t="s">
        <v>455</v>
      </c>
      <c r="C168" s="67" t="s">
        <v>799</v>
      </c>
      <c r="D168" s="9" t="s">
        <v>456</v>
      </c>
      <c r="E168" s="96" t="s">
        <v>457</v>
      </c>
      <c r="F168" s="76">
        <v>3.5</v>
      </c>
      <c r="G168" s="54"/>
      <c r="H168" s="112"/>
      <c r="I168" s="138">
        <f t="shared" si="13"/>
        <v>3.5</v>
      </c>
      <c r="J168" s="91"/>
      <c r="K168" s="143">
        <f t="shared" si="12"/>
        <v>1.5</v>
      </c>
      <c r="L168" s="141"/>
      <c r="M168" s="166">
        <f>IFERROR((VLOOKUP(B168,'conso aed'!A:B,2,FALSE)),0)</f>
        <v>1.532</v>
      </c>
      <c r="N168" s="171">
        <f t="shared" si="14"/>
        <v>-3.2000000000000028E-2</v>
      </c>
      <c r="O168" s="144">
        <v>2</v>
      </c>
      <c r="P168" s="152"/>
      <c r="Q168" s="166">
        <f>IFERROR((VLOOKUP(B168,'conso ade'!A:B,2,FALSE)),0)</f>
        <v>2</v>
      </c>
      <c r="R168" s="171">
        <f t="shared" si="15"/>
        <v>0</v>
      </c>
      <c r="S168" s="23">
        <f t="shared" si="16"/>
        <v>0</v>
      </c>
      <c r="T168" s="23">
        <f t="shared" si="17"/>
        <v>-3.2000000000000028E-2</v>
      </c>
    </row>
    <row r="169" spans="1:75" s="52" customFormat="1" x14ac:dyDescent="0.2">
      <c r="A169" s="50"/>
      <c r="B169" s="123" t="s">
        <v>570</v>
      </c>
      <c r="C169" s="68" t="s">
        <v>799</v>
      </c>
      <c r="D169" s="51" t="s">
        <v>571</v>
      </c>
      <c r="E169" s="99" t="s">
        <v>206</v>
      </c>
      <c r="F169" s="76">
        <v>3.2</v>
      </c>
      <c r="G169" s="55"/>
      <c r="H169" s="117"/>
      <c r="I169" s="138">
        <f t="shared" si="13"/>
        <v>3.2</v>
      </c>
      <c r="J169" s="92"/>
      <c r="K169" s="143">
        <f t="shared" si="12"/>
        <v>1.6</v>
      </c>
      <c r="L169" s="141"/>
      <c r="M169" s="166">
        <f>IFERROR((VLOOKUP(B169,'conso aed'!A:B,2,FALSE)),0)</f>
        <v>1.6</v>
      </c>
      <c r="N169" s="171">
        <f t="shared" si="14"/>
        <v>0</v>
      </c>
      <c r="O169" s="144">
        <v>1.6</v>
      </c>
      <c r="P169" s="152"/>
      <c r="Q169" s="166">
        <f>IFERROR((VLOOKUP(B169,'conso ade'!A:B,2,FALSE)),0)</f>
        <v>1.6</v>
      </c>
      <c r="R169" s="171">
        <f t="shared" si="15"/>
        <v>0</v>
      </c>
      <c r="S169" s="23">
        <f t="shared" si="16"/>
        <v>0</v>
      </c>
      <c r="T169" s="23">
        <f t="shared" si="17"/>
        <v>0</v>
      </c>
    </row>
    <row r="170" spans="1:75" x14ac:dyDescent="0.2">
      <c r="A170" s="12"/>
      <c r="B170" s="121" t="s">
        <v>590</v>
      </c>
      <c r="C170" s="67" t="s">
        <v>799</v>
      </c>
      <c r="D170" s="9" t="s">
        <v>31</v>
      </c>
      <c r="E170" s="96" t="s">
        <v>85</v>
      </c>
      <c r="F170" s="76">
        <v>6.1</v>
      </c>
      <c r="G170" s="54"/>
      <c r="H170" s="112"/>
      <c r="I170" s="138">
        <f t="shared" si="13"/>
        <v>6.1</v>
      </c>
      <c r="J170" s="91"/>
      <c r="K170" s="143">
        <f t="shared" si="12"/>
        <v>3.1499999999999995</v>
      </c>
      <c r="L170" s="141"/>
      <c r="M170" s="166">
        <f>IFERROR((VLOOKUP(B170,'conso aed'!A:B,2,FALSE)),0)</f>
        <v>2.9649999999999999</v>
      </c>
      <c r="N170" s="171">
        <f t="shared" si="14"/>
        <v>0.18499999999999961</v>
      </c>
      <c r="O170" s="144">
        <v>2.95</v>
      </c>
      <c r="P170" s="152"/>
      <c r="Q170" s="166">
        <f>IFERROR((VLOOKUP(B170,'conso ade'!A:B,2,FALSE)),0)</f>
        <v>2.95</v>
      </c>
      <c r="R170" s="171">
        <f t="shared" si="15"/>
        <v>0</v>
      </c>
      <c r="S170" s="23">
        <f t="shared" si="16"/>
        <v>0</v>
      </c>
      <c r="T170" s="23">
        <f t="shared" si="17"/>
        <v>0.18499999999999961</v>
      </c>
    </row>
    <row r="171" spans="1:75" x14ac:dyDescent="0.2">
      <c r="A171" s="12"/>
      <c r="B171" s="121" t="s">
        <v>649</v>
      </c>
      <c r="C171" s="67" t="s">
        <v>799</v>
      </c>
      <c r="D171" s="9" t="s">
        <v>650</v>
      </c>
      <c r="E171" s="96" t="s">
        <v>124</v>
      </c>
      <c r="F171" s="76">
        <v>5.5</v>
      </c>
      <c r="G171" s="54"/>
      <c r="H171" s="112"/>
      <c r="I171" s="138">
        <f t="shared" si="13"/>
        <v>5.5</v>
      </c>
      <c r="J171" s="91"/>
      <c r="K171" s="143">
        <f t="shared" si="12"/>
        <v>5.5</v>
      </c>
      <c r="L171" s="141"/>
      <c r="M171" s="166">
        <f>IFERROR((VLOOKUP(B171,'conso aed'!A:B,2,FALSE)),0)</f>
        <v>4.5999999999999996</v>
      </c>
      <c r="N171" s="171">
        <f t="shared" si="14"/>
        <v>0.90000000000000036</v>
      </c>
      <c r="O171" s="144"/>
      <c r="P171" s="152"/>
      <c r="Q171" s="166">
        <f>IFERROR((VLOOKUP(B171,'conso ade'!A:B,2,FALSE)),0)</f>
        <v>0.8</v>
      </c>
      <c r="R171" s="171">
        <f t="shared" si="15"/>
        <v>-0.8</v>
      </c>
      <c r="S171" s="23">
        <f t="shared" si="16"/>
        <v>0</v>
      </c>
      <c r="T171" s="23">
        <f t="shared" si="17"/>
        <v>0.10000000000000031</v>
      </c>
      <c r="W171" s="14" t="s">
        <v>832</v>
      </c>
    </row>
    <row r="172" spans="1:75" x14ac:dyDescent="0.2">
      <c r="A172" s="12"/>
      <c r="B172" s="121" t="s">
        <v>651</v>
      </c>
      <c r="C172" s="67" t="s">
        <v>799</v>
      </c>
      <c r="D172" s="9" t="s">
        <v>126</v>
      </c>
      <c r="E172" s="96" t="s">
        <v>124</v>
      </c>
      <c r="F172" s="76">
        <v>4.2</v>
      </c>
      <c r="G172" s="54"/>
      <c r="H172" s="112"/>
      <c r="I172" s="138">
        <f t="shared" si="13"/>
        <v>4.2</v>
      </c>
      <c r="J172" s="91"/>
      <c r="K172" s="143">
        <f t="shared" si="12"/>
        <v>3.1500000000000004</v>
      </c>
      <c r="L172" s="141"/>
      <c r="M172" s="166">
        <f>IFERROR((VLOOKUP(B172,'conso aed'!A:B,2,FALSE)),0)</f>
        <v>3.54</v>
      </c>
      <c r="N172" s="171">
        <f t="shared" si="14"/>
        <v>-0.38999999999999968</v>
      </c>
      <c r="O172" s="144">
        <v>1.05</v>
      </c>
      <c r="P172" s="152"/>
      <c r="Q172" s="166">
        <f>IFERROR((VLOOKUP(B172,'conso ade'!A:B,2,FALSE)),0)</f>
        <v>0.55000000000000004</v>
      </c>
      <c r="R172" s="171">
        <f t="shared" si="15"/>
        <v>0.5</v>
      </c>
      <c r="S172" s="23">
        <f t="shared" si="16"/>
        <v>-2.2204460492503131E-16</v>
      </c>
      <c r="T172" s="23">
        <f t="shared" si="17"/>
        <v>0.1100000000000001</v>
      </c>
      <c r="U172" s="14" t="s">
        <v>802</v>
      </c>
    </row>
    <row r="173" spans="1:75" x14ac:dyDescent="0.2">
      <c r="A173" s="12"/>
      <c r="B173" s="121" t="s">
        <v>519</v>
      </c>
      <c r="C173" s="67" t="s">
        <v>799</v>
      </c>
      <c r="D173" s="9" t="s">
        <v>76</v>
      </c>
      <c r="E173" s="96" t="s">
        <v>77</v>
      </c>
      <c r="F173" s="76">
        <v>4</v>
      </c>
      <c r="G173" s="54"/>
      <c r="H173" s="112"/>
      <c r="I173" s="138">
        <f t="shared" si="13"/>
        <v>4</v>
      </c>
      <c r="J173" s="91"/>
      <c r="K173" s="143">
        <f t="shared" si="12"/>
        <v>3</v>
      </c>
      <c r="L173" s="141"/>
      <c r="M173" s="166">
        <f>IFERROR((VLOOKUP(B173,'conso aed'!A:B,2,FALSE)),0)</f>
        <v>3</v>
      </c>
      <c r="N173" s="171">
        <f t="shared" si="14"/>
        <v>0</v>
      </c>
      <c r="O173" s="144">
        <v>1</v>
      </c>
      <c r="P173" s="152"/>
      <c r="Q173" s="166">
        <f>IFERROR((VLOOKUP(B173,'conso ade'!A:B,2,FALSE)),0)</f>
        <v>1</v>
      </c>
      <c r="R173" s="171">
        <f t="shared" si="15"/>
        <v>0</v>
      </c>
      <c r="S173" s="23">
        <f t="shared" si="16"/>
        <v>0</v>
      </c>
      <c r="T173" s="23">
        <f t="shared" si="17"/>
        <v>0</v>
      </c>
    </row>
    <row r="174" spans="1:75" x14ac:dyDescent="0.2">
      <c r="A174" s="12"/>
      <c r="B174" s="121" t="s">
        <v>495</v>
      </c>
      <c r="C174" s="67" t="s">
        <v>799</v>
      </c>
      <c r="D174" s="9" t="s">
        <v>496</v>
      </c>
      <c r="E174" s="96" t="s">
        <v>71</v>
      </c>
      <c r="F174" s="76">
        <v>4.5999999999999996</v>
      </c>
      <c r="G174" s="54"/>
      <c r="H174" s="112"/>
      <c r="I174" s="138">
        <f t="shared" si="13"/>
        <v>4.5999999999999996</v>
      </c>
      <c r="J174" s="91"/>
      <c r="K174" s="143">
        <f t="shared" si="12"/>
        <v>3.5999999999999996</v>
      </c>
      <c r="L174" s="141"/>
      <c r="M174" s="166">
        <f>IFERROR((VLOOKUP(B174,'conso aed'!A:B,2,FALSE)),0)</f>
        <v>4.6000000000000005</v>
      </c>
      <c r="N174" s="171">
        <f t="shared" si="14"/>
        <v>-1.0000000000000009</v>
      </c>
      <c r="O174" s="144">
        <v>1</v>
      </c>
      <c r="P174" s="152"/>
      <c r="Q174" s="166">
        <f>IFERROR((VLOOKUP(B174,'conso ade'!A:B,2,FALSE)),0)</f>
        <v>1</v>
      </c>
      <c r="R174" s="171">
        <f t="shared" si="15"/>
        <v>0</v>
      </c>
      <c r="S174" s="23">
        <f t="shared" si="16"/>
        <v>0</v>
      </c>
      <c r="T174" s="23">
        <f t="shared" si="17"/>
        <v>-1.0000000000000009</v>
      </c>
    </row>
    <row r="175" spans="1:75" x14ac:dyDescent="0.2">
      <c r="A175" s="12"/>
      <c r="B175" s="121" t="s">
        <v>607</v>
      </c>
      <c r="C175" s="67" t="s">
        <v>799</v>
      </c>
      <c r="D175" s="9" t="s">
        <v>98</v>
      </c>
      <c r="E175" s="96" t="s">
        <v>99</v>
      </c>
      <c r="F175" s="76">
        <v>6.6</v>
      </c>
      <c r="G175" s="54"/>
      <c r="H175" s="112"/>
      <c r="I175" s="138">
        <f t="shared" si="13"/>
        <v>6.6</v>
      </c>
      <c r="J175" s="91"/>
      <c r="K175" s="143">
        <f t="shared" si="12"/>
        <v>4.0999999999999996</v>
      </c>
      <c r="L175" s="141"/>
      <c r="M175" s="166">
        <f>IFERROR((VLOOKUP(B175,'conso aed'!A:B,2,FALSE)),0)</f>
        <v>4.2120000000000006</v>
      </c>
      <c r="N175" s="171">
        <f t="shared" si="14"/>
        <v>-0.11200000000000099</v>
      </c>
      <c r="O175" s="144">
        <v>2.5</v>
      </c>
      <c r="P175" s="152"/>
      <c r="Q175" s="166">
        <f>IFERROR((VLOOKUP(B175,'conso ade'!A:B,2,FALSE)),0)</f>
        <v>2.5</v>
      </c>
      <c r="R175" s="171">
        <f t="shared" si="15"/>
        <v>0</v>
      </c>
      <c r="S175" s="23">
        <f t="shared" si="16"/>
        <v>0</v>
      </c>
      <c r="T175" s="23">
        <f t="shared" si="17"/>
        <v>-0.11200000000000099</v>
      </c>
    </row>
    <row r="176" spans="1:75" x14ac:dyDescent="0.2">
      <c r="A176" s="12"/>
      <c r="B176" s="121" t="s">
        <v>631</v>
      </c>
      <c r="C176" s="67" t="s">
        <v>799</v>
      </c>
      <c r="D176" s="9" t="s">
        <v>632</v>
      </c>
      <c r="E176" s="96" t="s">
        <v>110</v>
      </c>
      <c r="F176" s="76">
        <v>6.7</v>
      </c>
      <c r="G176" s="54"/>
      <c r="H176" s="112"/>
      <c r="I176" s="138">
        <f t="shared" si="13"/>
        <v>6.7</v>
      </c>
      <c r="J176" s="91"/>
      <c r="K176" s="143">
        <f t="shared" si="12"/>
        <v>5.7</v>
      </c>
      <c r="L176" s="141"/>
      <c r="M176" s="166">
        <f>IFERROR((VLOOKUP(B176,'conso aed'!A:B,2,FALSE)),0)</f>
        <v>5.7</v>
      </c>
      <c r="N176" s="171">
        <f t="shared" si="14"/>
        <v>0</v>
      </c>
      <c r="O176" s="144">
        <v>1</v>
      </c>
      <c r="P176" s="152"/>
      <c r="Q176" s="166">
        <f>IFERROR((VLOOKUP(B176,'conso ade'!A:B,2,FALSE)),0)</f>
        <v>1</v>
      </c>
      <c r="R176" s="171">
        <f t="shared" si="15"/>
        <v>0</v>
      </c>
      <c r="S176" s="23">
        <f t="shared" si="16"/>
        <v>0</v>
      </c>
      <c r="T176" s="23">
        <f t="shared" si="17"/>
        <v>0</v>
      </c>
    </row>
    <row r="177" spans="1:71" ht="15" customHeight="1" x14ac:dyDescent="0.2">
      <c r="A177" s="12"/>
      <c r="B177" s="121" t="s">
        <v>525</v>
      </c>
      <c r="C177" s="67" t="s">
        <v>799</v>
      </c>
      <c r="D177" s="9" t="s">
        <v>526</v>
      </c>
      <c r="E177" s="96" t="s">
        <v>527</v>
      </c>
      <c r="F177" s="76">
        <v>6.6</v>
      </c>
      <c r="G177" s="54"/>
      <c r="H177" s="112">
        <v>0.3</v>
      </c>
      <c r="I177" s="138">
        <f t="shared" si="13"/>
        <v>6.8999999999999995</v>
      </c>
      <c r="J177" s="91"/>
      <c r="K177" s="143">
        <f t="shared" si="12"/>
        <v>5.3999999999999995</v>
      </c>
      <c r="L177" s="141"/>
      <c r="M177" s="166">
        <f>IFERROR((VLOOKUP(B177,'conso aed'!A:B,2,FALSE)),0)</f>
        <v>5.1000000000000005</v>
      </c>
      <c r="N177" s="171">
        <f t="shared" si="14"/>
        <v>0.29999999999999893</v>
      </c>
      <c r="O177" s="144">
        <v>1.5</v>
      </c>
      <c r="P177" s="152"/>
      <c r="Q177" s="166">
        <f>IFERROR((VLOOKUP(B177,'conso ade'!A:B,2,FALSE)),0)</f>
        <v>1.5</v>
      </c>
      <c r="R177" s="171">
        <f t="shared" si="15"/>
        <v>0</v>
      </c>
      <c r="S177" s="23">
        <f t="shared" si="16"/>
        <v>0</v>
      </c>
      <c r="T177" s="23">
        <f t="shared" si="17"/>
        <v>0.29999999999999893</v>
      </c>
    </row>
    <row r="178" spans="1:71" x14ac:dyDescent="0.2">
      <c r="A178" s="12" t="s">
        <v>0</v>
      </c>
      <c r="B178" s="121" t="s">
        <v>472</v>
      </c>
      <c r="C178" s="67" t="s">
        <v>799</v>
      </c>
      <c r="D178" s="9" t="s">
        <v>473</v>
      </c>
      <c r="E178" s="96" t="s">
        <v>196</v>
      </c>
      <c r="F178" s="76">
        <v>8.1999999999999993</v>
      </c>
      <c r="G178" s="54"/>
      <c r="H178" s="112"/>
      <c r="I178" s="138">
        <f t="shared" si="13"/>
        <v>8.1999999999999993</v>
      </c>
      <c r="J178" s="91"/>
      <c r="K178" s="143">
        <f t="shared" si="12"/>
        <v>6.1999999999999993</v>
      </c>
      <c r="L178" s="141"/>
      <c r="M178" s="166">
        <f>IFERROR((VLOOKUP(B178,'conso aed'!A:B,2,FALSE)),0)</f>
        <v>6.2</v>
      </c>
      <c r="N178" s="171">
        <f t="shared" si="14"/>
        <v>0</v>
      </c>
      <c r="O178" s="144">
        <v>2</v>
      </c>
      <c r="P178" s="152"/>
      <c r="Q178" s="166">
        <f>IFERROR((VLOOKUP(B178,'conso ade'!A:B,2,FALSE)),0)</f>
        <v>2</v>
      </c>
      <c r="R178" s="171">
        <f t="shared" si="15"/>
        <v>0</v>
      </c>
      <c r="S178" s="23">
        <f t="shared" si="16"/>
        <v>0</v>
      </c>
      <c r="T178" s="23">
        <f t="shared" si="17"/>
        <v>0</v>
      </c>
    </row>
    <row r="179" spans="1:71" x14ac:dyDescent="0.2">
      <c r="A179" s="12" t="s">
        <v>303</v>
      </c>
      <c r="B179" s="121" t="s">
        <v>500</v>
      </c>
      <c r="C179" s="67" t="s">
        <v>799</v>
      </c>
      <c r="D179" s="9" t="s">
        <v>501</v>
      </c>
      <c r="E179" s="96" t="s">
        <v>74</v>
      </c>
      <c r="F179" s="76">
        <v>7.2</v>
      </c>
      <c r="G179" s="55">
        <v>1</v>
      </c>
      <c r="H179" s="112"/>
      <c r="I179" s="138">
        <f t="shared" si="13"/>
        <v>8.1999999999999993</v>
      </c>
      <c r="J179" s="91"/>
      <c r="K179" s="143">
        <f t="shared" si="12"/>
        <v>5.6999999999999993</v>
      </c>
      <c r="L179" s="141"/>
      <c r="M179" s="166">
        <f>IFERROR((VLOOKUP(B179,'conso aed'!A:B,2,FALSE)),0)</f>
        <v>5.1840000000000002</v>
      </c>
      <c r="N179" s="171">
        <f t="shared" si="14"/>
        <v>0.51599999999999913</v>
      </c>
      <c r="O179" s="144">
        <v>2.5</v>
      </c>
      <c r="P179" s="152"/>
      <c r="Q179" s="166">
        <f>IFERROR((VLOOKUP(B179,'conso ade'!A:B,2,FALSE)),0)</f>
        <v>3.016</v>
      </c>
      <c r="R179" s="171">
        <f t="shared" si="15"/>
        <v>-0.51600000000000001</v>
      </c>
      <c r="S179" s="23">
        <f t="shared" si="16"/>
        <v>0</v>
      </c>
      <c r="T179" s="23">
        <f t="shared" si="17"/>
        <v>0</v>
      </c>
    </row>
    <row r="180" spans="1:71" x14ac:dyDescent="0.2">
      <c r="A180" s="12"/>
      <c r="B180" s="121" t="s">
        <v>474</v>
      </c>
      <c r="C180" s="67" t="s">
        <v>799</v>
      </c>
      <c r="D180" s="9" t="s">
        <v>475</v>
      </c>
      <c r="E180" s="96" t="s">
        <v>65</v>
      </c>
      <c r="F180" s="76">
        <v>5.8</v>
      </c>
      <c r="G180" s="54"/>
      <c r="H180" s="112"/>
      <c r="I180" s="138">
        <f t="shared" si="13"/>
        <v>5.8</v>
      </c>
      <c r="J180" s="91"/>
      <c r="K180" s="143">
        <f t="shared" si="12"/>
        <v>4.4000000000000004</v>
      </c>
      <c r="L180" s="141"/>
      <c r="M180" s="166">
        <f>IFERROR((VLOOKUP(B180,'conso aed'!A:B,2,FALSE)),0)</f>
        <v>4.3999999999999995</v>
      </c>
      <c r="N180" s="171">
        <f t="shared" si="14"/>
        <v>0</v>
      </c>
      <c r="O180" s="144">
        <v>1.4</v>
      </c>
      <c r="P180" s="152"/>
      <c r="Q180" s="166">
        <f>IFERROR((VLOOKUP(B180,'conso ade'!A:B,2,FALSE)),0)</f>
        <v>1.4</v>
      </c>
      <c r="R180" s="171">
        <f t="shared" si="15"/>
        <v>0</v>
      </c>
      <c r="S180" s="23">
        <f t="shared" si="16"/>
        <v>-4.4408920985006262E-16</v>
      </c>
      <c r="T180" s="23">
        <f t="shared" si="17"/>
        <v>0</v>
      </c>
    </row>
    <row r="181" spans="1:71" x14ac:dyDescent="0.2">
      <c r="A181" s="12"/>
      <c r="B181" s="121" t="s">
        <v>654</v>
      </c>
      <c r="C181" s="67" t="s">
        <v>799</v>
      </c>
      <c r="D181" s="9" t="s">
        <v>655</v>
      </c>
      <c r="E181" s="96" t="s">
        <v>656</v>
      </c>
      <c r="F181" s="76">
        <v>5.5</v>
      </c>
      <c r="G181" s="54"/>
      <c r="H181" s="112"/>
      <c r="I181" s="138">
        <f t="shared" si="13"/>
        <v>5.5</v>
      </c>
      <c r="J181" s="91"/>
      <c r="K181" s="143">
        <f t="shared" si="12"/>
        <v>4</v>
      </c>
      <c r="L181" s="141"/>
      <c r="M181" s="166">
        <f>IFERROR((VLOOKUP(B181,'conso aed'!A:B,2,FALSE)),0)</f>
        <v>4</v>
      </c>
      <c r="N181" s="171">
        <f t="shared" si="14"/>
        <v>0</v>
      </c>
      <c r="O181" s="144">
        <v>1.5</v>
      </c>
      <c r="P181" s="152"/>
      <c r="Q181" s="166">
        <f>IFERROR((VLOOKUP(B181,'conso ade'!A:B,2,FALSE)),0)</f>
        <v>1.5</v>
      </c>
      <c r="R181" s="171">
        <f t="shared" si="15"/>
        <v>0</v>
      </c>
      <c r="S181" s="23">
        <f t="shared" si="16"/>
        <v>0</v>
      </c>
      <c r="T181" s="23">
        <f t="shared" si="17"/>
        <v>0</v>
      </c>
    </row>
    <row r="182" spans="1:71" x14ac:dyDescent="0.2">
      <c r="A182" s="12"/>
      <c r="B182" s="121" t="s">
        <v>708</v>
      </c>
      <c r="C182" s="67" t="s">
        <v>799</v>
      </c>
      <c r="D182" s="9" t="s">
        <v>709</v>
      </c>
      <c r="E182" s="96" t="s">
        <v>228</v>
      </c>
      <c r="F182" s="76">
        <v>2.5</v>
      </c>
      <c r="G182" s="54"/>
      <c r="H182" s="113"/>
      <c r="I182" s="138">
        <f t="shared" si="13"/>
        <v>2.5</v>
      </c>
      <c r="J182" s="91"/>
      <c r="K182" s="143">
        <f t="shared" si="12"/>
        <v>2.5</v>
      </c>
      <c r="L182" s="141"/>
      <c r="M182" s="166">
        <f>IFERROR((VLOOKUP(B182,'conso aed'!A:B,2,FALSE)),0)</f>
        <v>2.5</v>
      </c>
      <c r="N182" s="171">
        <f t="shared" si="14"/>
        <v>0</v>
      </c>
      <c r="O182" s="144">
        <v>0</v>
      </c>
      <c r="P182" s="153"/>
      <c r="Q182" s="166">
        <f>IFERROR((VLOOKUP(B182,'conso ade'!A:B,2,FALSE)),0)</f>
        <v>0</v>
      </c>
      <c r="R182" s="171">
        <f t="shared" si="15"/>
        <v>0</v>
      </c>
      <c r="S182" s="23">
        <f t="shared" si="16"/>
        <v>0</v>
      </c>
      <c r="T182" s="23">
        <f t="shared" si="17"/>
        <v>0</v>
      </c>
    </row>
    <row r="183" spans="1:71" s="18" customFormat="1" ht="16.5" thickBot="1" x14ac:dyDescent="0.25">
      <c r="A183" s="12"/>
      <c r="B183" s="121" t="s">
        <v>668</v>
      </c>
      <c r="C183" s="67" t="s">
        <v>799</v>
      </c>
      <c r="D183" s="9" t="s">
        <v>669</v>
      </c>
      <c r="E183" s="96" t="s">
        <v>133</v>
      </c>
      <c r="F183" s="76">
        <v>7.5</v>
      </c>
      <c r="G183" s="54"/>
      <c r="H183" s="112"/>
      <c r="I183" s="138">
        <f t="shared" si="13"/>
        <v>7.5</v>
      </c>
      <c r="J183" s="91"/>
      <c r="K183" s="143">
        <f t="shared" si="12"/>
        <v>7.5</v>
      </c>
      <c r="L183" s="141"/>
      <c r="M183" s="166">
        <f>IFERROR((VLOOKUP(B183,'conso aed'!A:B,2,FALSE)),0)</f>
        <v>7.5</v>
      </c>
      <c r="N183" s="171">
        <f t="shared" si="14"/>
        <v>0</v>
      </c>
      <c r="O183" s="144">
        <v>0</v>
      </c>
      <c r="P183" s="152"/>
      <c r="Q183" s="166">
        <f>IFERROR((VLOOKUP(B183,'conso ade'!A:B,2,FALSE)),0)</f>
        <v>0</v>
      </c>
      <c r="R183" s="171">
        <f t="shared" si="15"/>
        <v>0</v>
      </c>
      <c r="S183" s="23">
        <f t="shared" si="16"/>
        <v>0</v>
      </c>
      <c r="T183" s="23">
        <f t="shared" si="17"/>
        <v>0</v>
      </c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</row>
    <row r="184" spans="1:71" x14ac:dyDescent="0.2">
      <c r="A184" s="12"/>
      <c r="B184" s="121" t="s">
        <v>677</v>
      </c>
      <c r="C184" s="67" t="s">
        <v>799</v>
      </c>
      <c r="D184" s="9" t="s">
        <v>678</v>
      </c>
      <c r="E184" s="96" t="s">
        <v>679</v>
      </c>
      <c r="F184" s="76">
        <v>3.2</v>
      </c>
      <c r="G184" s="54"/>
      <c r="H184" s="112"/>
      <c r="I184" s="138">
        <f t="shared" si="13"/>
        <v>3.2</v>
      </c>
      <c r="J184" s="91"/>
      <c r="K184" s="143">
        <f t="shared" si="12"/>
        <v>2.2000000000000002</v>
      </c>
      <c r="L184" s="141"/>
      <c r="M184" s="166">
        <f>IFERROR((VLOOKUP(B184,'conso aed'!A:B,2,FALSE)),0)</f>
        <v>3.2</v>
      </c>
      <c r="N184" s="171">
        <f t="shared" si="14"/>
        <v>-1</v>
      </c>
      <c r="O184" s="144">
        <v>1</v>
      </c>
      <c r="P184" s="152"/>
      <c r="Q184" s="166">
        <f>IFERROR((VLOOKUP(B184,'conso ade'!A:B,2,FALSE)),0)</f>
        <v>0</v>
      </c>
      <c r="R184" s="171">
        <f t="shared" si="15"/>
        <v>1</v>
      </c>
      <c r="S184" s="23">
        <f t="shared" si="16"/>
        <v>0</v>
      </c>
      <c r="T184" s="23">
        <f t="shared" si="17"/>
        <v>0</v>
      </c>
      <c r="U184" s="14" t="s">
        <v>802</v>
      </c>
    </row>
    <row r="185" spans="1:71" x14ac:dyDescent="0.2">
      <c r="A185" s="12"/>
      <c r="B185" s="121" t="s">
        <v>682</v>
      </c>
      <c r="C185" s="67" t="s">
        <v>799</v>
      </c>
      <c r="D185" s="9" t="s">
        <v>683</v>
      </c>
      <c r="E185" s="96" t="s">
        <v>684</v>
      </c>
      <c r="F185" s="76">
        <v>2.5</v>
      </c>
      <c r="G185" s="54"/>
      <c r="H185" s="112"/>
      <c r="I185" s="138">
        <f t="shared" si="13"/>
        <v>2.5</v>
      </c>
      <c r="J185" s="91"/>
      <c r="K185" s="143">
        <f t="shared" si="12"/>
        <v>0.5</v>
      </c>
      <c r="L185" s="141"/>
      <c r="M185" s="166">
        <f>IFERROR((VLOOKUP(B185,'conso aed'!A:B,2,FALSE)),0)</f>
        <v>0.5</v>
      </c>
      <c r="N185" s="171">
        <f t="shared" si="14"/>
        <v>0</v>
      </c>
      <c r="O185" s="144">
        <v>2</v>
      </c>
      <c r="P185" s="152"/>
      <c r="Q185" s="166">
        <f>IFERROR((VLOOKUP(B185,'conso ade'!A:B,2,FALSE)),0)</f>
        <v>2</v>
      </c>
      <c r="R185" s="171">
        <f t="shared" si="15"/>
        <v>0</v>
      </c>
      <c r="S185" s="23">
        <f t="shared" si="16"/>
        <v>0</v>
      </c>
      <c r="T185" s="23">
        <f t="shared" si="17"/>
        <v>0</v>
      </c>
    </row>
    <row r="186" spans="1:71" x14ac:dyDescent="0.2">
      <c r="A186" s="12"/>
      <c r="B186" s="121" t="s">
        <v>688</v>
      </c>
      <c r="C186" s="67" t="s">
        <v>799</v>
      </c>
      <c r="D186" s="9" t="s">
        <v>689</v>
      </c>
      <c r="E186" s="96" t="s">
        <v>690</v>
      </c>
      <c r="F186" s="76">
        <v>4.3</v>
      </c>
      <c r="G186" s="54"/>
      <c r="H186" s="113"/>
      <c r="I186" s="138">
        <f t="shared" si="13"/>
        <v>4.3</v>
      </c>
      <c r="J186" s="91"/>
      <c r="K186" s="143">
        <f t="shared" si="12"/>
        <v>3.5</v>
      </c>
      <c r="L186" s="141"/>
      <c r="M186" s="166">
        <f>IFERROR((VLOOKUP(B186,'conso aed'!A:B,2,FALSE)),0)</f>
        <v>3.5000000000000009</v>
      </c>
      <c r="N186" s="171">
        <f t="shared" si="14"/>
        <v>0</v>
      </c>
      <c r="O186" s="145">
        <v>0.79999999999999993</v>
      </c>
      <c r="P186" s="153"/>
      <c r="Q186" s="166">
        <f>IFERROR((VLOOKUP(B186,'conso ade'!A:B,2,FALSE)),0)</f>
        <v>0.8</v>
      </c>
      <c r="R186" s="171">
        <f t="shared" si="15"/>
        <v>0</v>
      </c>
      <c r="S186" s="23">
        <f t="shared" si="16"/>
        <v>-1.1102230246251565E-16</v>
      </c>
      <c r="T186" s="23">
        <f t="shared" si="17"/>
        <v>-1.1102230246251565E-15</v>
      </c>
    </row>
    <row r="187" spans="1:71" x14ac:dyDescent="0.2">
      <c r="A187" s="12"/>
      <c r="B187" s="121" t="s">
        <v>705</v>
      </c>
      <c r="C187" s="67" t="s">
        <v>799</v>
      </c>
      <c r="D187" s="9" t="s">
        <v>706</v>
      </c>
      <c r="E187" s="96" t="s">
        <v>707</v>
      </c>
      <c r="F187" s="76">
        <v>2.5</v>
      </c>
      <c r="G187" s="54"/>
      <c r="H187" s="113"/>
      <c r="I187" s="138">
        <f t="shared" si="13"/>
        <v>2.5</v>
      </c>
      <c r="J187" s="91"/>
      <c r="K187" s="143">
        <f t="shared" si="12"/>
        <v>2</v>
      </c>
      <c r="L187" s="141"/>
      <c r="M187" s="166">
        <f>IFERROR((VLOOKUP(B187,'conso aed'!A:B,2,FALSE)),0)</f>
        <v>2.944</v>
      </c>
      <c r="N187" s="171">
        <f t="shared" si="14"/>
        <v>-0.94399999999999995</v>
      </c>
      <c r="O187" s="145">
        <v>0.5</v>
      </c>
      <c r="P187" s="153"/>
      <c r="Q187" s="166">
        <f>IFERROR((VLOOKUP(B187,'conso ade'!A:B,2,FALSE)),0)</f>
        <v>0.5</v>
      </c>
      <c r="R187" s="171">
        <f t="shared" si="15"/>
        <v>0</v>
      </c>
      <c r="S187" s="23">
        <f t="shared" si="16"/>
        <v>0</v>
      </c>
      <c r="T187" s="23">
        <f t="shared" si="17"/>
        <v>-0.94399999999999995</v>
      </c>
    </row>
    <row r="188" spans="1:71" x14ac:dyDescent="0.2">
      <c r="A188" s="12"/>
      <c r="B188" s="121" t="s">
        <v>721</v>
      </c>
      <c r="C188" s="67" t="s">
        <v>799</v>
      </c>
      <c r="D188" s="9" t="s">
        <v>722</v>
      </c>
      <c r="E188" s="96" t="s">
        <v>148</v>
      </c>
      <c r="F188" s="76">
        <v>6</v>
      </c>
      <c r="G188" s="54"/>
      <c r="H188" s="112"/>
      <c r="I188" s="138">
        <f t="shared" si="13"/>
        <v>6</v>
      </c>
      <c r="J188" s="91"/>
      <c r="K188" s="143">
        <f t="shared" si="12"/>
        <v>4</v>
      </c>
      <c r="L188" s="141"/>
      <c r="M188" s="166">
        <f>IFERROR((VLOOKUP(B188,'conso aed'!A:B,2,FALSE)),0)</f>
        <v>4</v>
      </c>
      <c r="N188" s="171">
        <f t="shared" si="14"/>
        <v>0</v>
      </c>
      <c r="O188" s="144">
        <v>2</v>
      </c>
      <c r="P188" s="152"/>
      <c r="Q188" s="166">
        <f>IFERROR((VLOOKUP(B188,'conso ade'!A:B,2,FALSE)),0)</f>
        <v>2</v>
      </c>
      <c r="R188" s="171">
        <f t="shared" si="15"/>
        <v>0</v>
      </c>
      <c r="S188" s="23">
        <f t="shared" si="16"/>
        <v>0</v>
      </c>
      <c r="T188" s="23">
        <f t="shared" si="17"/>
        <v>0</v>
      </c>
    </row>
    <row r="189" spans="1:71" x14ac:dyDescent="0.2">
      <c r="A189" s="12"/>
      <c r="B189" s="121" t="s">
        <v>726</v>
      </c>
      <c r="C189" s="67" t="s">
        <v>799</v>
      </c>
      <c r="D189" s="9" t="s">
        <v>200</v>
      </c>
      <c r="E189" s="96" t="s">
        <v>151</v>
      </c>
      <c r="F189" s="76">
        <v>4.9000000000000004</v>
      </c>
      <c r="G189" s="54"/>
      <c r="H189" s="112"/>
      <c r="I189" s="138">
        <f t="shared" si="13"/>
        <v>4.9000000000000004</v>
      </c>
      <c r="J189" s="91"/>
      <c r="K189" s="143">
        <f t="shared" si="12"/>
        <v>3.4000000000000004</v>
      </c>
      <c r="L189" s="141"/>
      <c r="M189" s="166">
        <f>IFERROR((VLOOKUP(B189,'conso aed'!A:B,2,FALSE)),0)</f>
        <v>2.9</v>
      </c>
      <c r="N189" s="171">
        <f t="shared" si="14"/>
        <v>0.50000000000000044</v>
      </c>
      <c r="O189" s="144">
        <v>1.5</v>
      </c>
      <c r="P189" s="152"/>
      <c r="Q189" s="166">
        <f>IFERROR((VLOOKUP(B189,'conso ade'!A:B,2,FALSE)),0)</f>
        <v>1.5</v>
      </c>
      <c r="R189" s="171">
        <f t="shared" si="15"/>
        <v>0</v>
      </c>
      <c r="S189" s="23">
        <f t="shared" si="16"/>
        <v>0</v>
      </c>
      <c r="T189" s="23">
        <f t="shared" si="17"/>
        <v>0.50000000000000044</v>
      </c>
    </row>
    <row r="190" spans="1:71" x14ac:dyDescent="0.2">
      <c r="A190" s="12"/>
      <c r="B190" s="121" t="s">
        <v>727</v>
      </c>
      <c r="C190" s="67" t="s">
        <v>799</v>
      </c>
      <c r="D190" s="9" t="s">
        <v>728</v>
      </c>
      <c r="E190" s="96" t="s">
        <v>729</v>
      </c>
      <c r="F190" s="76">
        <v>3.3</v>
      </c>
      <c r="G190" s="54"/>
      <c r="H190" s="112"/>
      <c r="I190" s="138">
        <f t="shared" si="13"/>
        <v>3.3</v>
      </c>
      <c r="J190" s="91"/>
      <c r="K190" s="143">
        <f t="shared" si="12"/>
        <v>1.7999999999999998</v>
      </c>
      <c r="L190" s="141"/>
      <c r="M190" s="166">
        <f>IFERROR((VLOOKUP(B190,'conso aed'!A:B,2,FALSE)),0)</f>
        <v>1.7000000000000002</v>
      </c>
      <c r="N190" s="171">
        <f t="shared" si="14"/>
        <v>9.9999999999999645E-2</v>
      </c>
      <c r="O190" s="144">
        <v>1.5</v>
      </c>
      <c r="P190" s="152"/>
      <c r="Q190" s="166">
        <f>IFERROR((VLOOKUP(B190,'conso ade'!A:B,2,FALSE)),0)</f>
        <v>1.5</v>
      </c>
      <c r="R190" s="171">
        <f t="shared" si="15"/>
        <v>0</v>
      </c>
      <c r="S190" s="23">
        <f t="shared" si="16"/>
        <v>0</v>
      </c>
      <c r="T190" s="23">
        <f t="shared" si="17"/>
        <v>9.9999999999999645E-2</v>
      </c>
    </row>
    <row r="191" spans="1:71" x14ac:dyDescent="0.2">
      <c r="A191" s="12" t="s">
        <v>303</v>
      </c>
      <c r="B191" s="121" t="s">
        <v>730</v>
      </c>
      <c r="C191" s="67" t="s">
        <v>799</v>
      </c>
      <c r="D191" s="9" t="s">
        <v>731</v>
      </c>
      <c r="E191" s="96" t="s">
        <v>732</v>
      </c>
      <c r="F191" s="76">
        <v>6.6</v>
      </c>
      <c r="G191" s="54"/>
      <c r="H191" s="112"/>
      <c r="I191" s="138">
        <f t="shared" si="13"/>
        <v>6.6</v>
      </c>
      <c r="J191" s="91"/>
      <c r="K191" s="143">
        <f t="shared" si="12"/>
        <v>5.6</v>
      </c>
      <c r="L191" s="141"/>
      <c r="M191" s="166">
        <f>IFERROR((VLOOKUP(B191,'conso aed'!A:B,2,FALSE)),0)</f>
        <v>5.6</v>
      </c>
      <c r="N191" s="171">
        <f t="shared" si="14"/>
        <v>0</v>
      </c>
      <c r="O191" s="144">
        <v>1</v>
      </c>
      <c r="P191" s="152"/>
      <c r="Q191" s="166">
        <f>IFERROR((VLOOKUP(B191,'conso ade'!A:B,2,FALSE)),0)</f>
        <v>1</v>
      </c>
      <c r="R191" s="171">
        <f t="shared" si="15"/>
        <v>0</v>
      </c>
      <c r="S191" s="23">
        <f t="shared" si="16"/>
        <v>0</v>
      </c>
      <c r="T191" s="23">
        <f t="shared" si="17"/>
        <v>0</v>
      </c>
    </row>
    <row r="192" spans="1:71" x14ac:dyDescent="0.2">
      <c r="A192" s="12"/>
      <c r="B192" s="121" t="s">
        <v>738</v>
      </c>
      <c r="C192" s="67" t="s">
        <v>799</v>
      </c>
      <c r="D192" s="9" t="s">
        <v>739</v>
      </c>
      <c r="E192" s="96" t="s">
        <v>740</v>
      </c>
      <c r="F192" s="76">
        <v>2.5</v>
      </c>
      <c r="G192" s="54"/>
      <c r="H192" s="112"/>
      <c r="I192" s="138">
        <f t="shared" si="13"/>
        <v>2.5</v>
      </c>
      <c r="J192" s="91"/>
      <c r="K192" s="143">
        <f t="shared" si="12"/>
        <v>1.65</v>
      </c>
      <c r="L192" s="141"/>
      <c r="M192" s="166">
        <f>IFERROR((VLOOKUP(B192,'conso aed'!A:B,2,FALSE)),0)</f>
        <v>1.65</v>
      </c>
      <c r="N192" s="171">
        <f t="shared" si="14"/>
        <v>0</v>
      </c>
      <c r="O192" s="144">
        <v>0.85</v>
      </c>
      <c r="P192" s="152"/>
      <c r="Q192" s="166">
        <f>IFERROR((VLOOKUP(B192,'conso ade'!A:B,2,FALSE)),0)</f>
        <v>0.85</v>
      </c>
      <c r="R192" s="171">
        <f t="shared" si="15"/>
        <v>0</v>
      </c>
      <c r="S192" s="23">
        <f t="shared" si="16"/>
        <v>1.1102230246251565E-16</v>
      </c>
      <c r="T192" s="23">
        <f t="shared" si="17"/>
        <v>0</v>
      </c>
    </row>
    <row r="193" spans="1:20" x14ac:dyDescent="0.2">
      <c r="A193" s="12"/>
      <c r="B193" s="121" t="s">
        <v>710</v>
      </c>
      <c r="C193" s="67" t="s">
        <v>799</v>
      </c>
      <c r="D193" s="9" t="s">
        <v>663</v>
      </c>
      <c r="E193" s="96" t="s">
        <v>711</v>
      </c>
      <c r="F193" s="76">
        <v>5.3</v>
      </c>
      <c r="G193" s="54"/>
      <c r="H193" s="112"/>
      <c r="I193" s="138">
        <f t="shared" si="13"/>
        <v>5.3</v>
      </c>
      <c r="J193" s="91"/>
      <c r="K193" s="143">
        <f t="shared" si="12"/>
        <v>3.3</v>
      </c>
      <c r="L193" s="141"/>
      <c r="M193" s="166">
        <f>IFERROR((VLOOKUP(B193,'conso aed'!A:B,2,FALSE)),0)</f>
        <v>4.3000000000000007</v>
      </c>
      <c r="N193" s="171">
        <f t="shared" si="14"/>
        <v>-1.0000000000000009</v>
      </c>
      <c r="O193" s="144">
        <v>2</v>
      </c>
      <c r="P193" s="152"/>
      <c r="Q193" s="166">
        <f>IFERROR((VLOOKUP(B193,'conso ade'!A:B,2,FALSE)),0)</f>
        <v>2</v>
      </c>
      <c r="R193" s="171">
        <f t="shared" si="15"/>
        <v>0</v>
      </c>
      <c r="S193" s="23">
        <f t="shared" si="16"/>
        <v>0</v>
      </c>
      <c r="T193" s="23">
        <f t="shared" si="17"/>
        <v>-1.0000000000000009</v>
      </c>
    </row>
    <row r="194" spans="1:20" x14ac:dyDescent="0.2">
      <c r="A194" s="12"/>
      <c r="B194" s="121" t="s">
        <v>715</v>
      </c>
      <c r="C194" s="67" t="s">
        <v>799</v>
      </c>
      <c r="D194" s="9" t="s">
        <v>716</v>
      </c>
      <c r="E194" s="96" t="s">
        <v>717</v>
      </c>
      <c r="F194" s="76">
        <v>4.5</v>
      </c>
      <c r="G194" s="54"/>
      <c r="H194" s="112"/>
      <c r="I194" s="138">
        <f t="shared" si="13"/>
        <v>4.5</v>
      </c>
      <c r="J194" s="91"/>
      <c r="K194" s="143">
        <f t="shared" si="12"/>
        <v>4.5</v>
      </c>
      <c r="L194" s="141"/>
      <c r="M194" s="166">
        <f>IFERROR((VLOOKUP(B194,'conso aed'!A:B,2,FALSE)),0)</f>
        <v>4.5</v>
      </c>
      <c r="N194" s="171">
        <f t="shared" si="14"/>
        <v>0</v>
      </c>
      <c r="O194" s="147">
        <v>0</v>
      </c>
      <c r="P194" s="152"/>
      <c r="Q194" s="166">
        <f>IFERROR((VLOOKUP(B194,'conso ade'!A:B,2,FALSE)),0)</f>
        <v>0</v>
      </c>
      <c r="R194" s="171">
        <f t="shared" si="15"/>
        <v>0</v>
      </c>
      <c r="S194" s="23">
        <f t="shared" si="16"/>
        <v>0</v>
      </c>
      <c r="T194" s="23">
        <f t="shared" si="17"/>
        <v>0</v>
      </c>
    </row>
    <row r="195" spans="1:20" x14ac:dyDescent="0.2">
      <c r="A195" s="12" t="s">
        <v>0</v>
      </c>
      <c r="B195" s="121" t="s">
        <v>694</v>
      </c>
      <c r="C195" s="67" t="s">
        <v>799</v>
      </c>
      <c r="D195" s="9" t="s">
        <v>443</v>
      </c>
      <c r="E195" s="96" t="s">
        <v>136</v>
      </c>
      <c r="F195" s="76">
        <v>5.0999999999999996</v>
      </c>
      <c r="G195" s="55">
        <v>1</v>
      </c>
      <c r="H195" s="112"/>
      <c r="I195" s="138">
        <f t="shared" si="13"/>
        <v>6.1</v>
      </c>
      <c r="J195" s="91"/>
      <c r="K195" s="143">
        <f t="shared" si="12"/>
        <v>5.0999999999999996</v>
      </c>
      <c r="L195" s="141"/>
      <c r="M195" s="166">
        <f>IFERROR((VLOOKUP(B195,'conso aed'!A:B,2,FALSE)),0)</f>
        <v>5.0999999999999996</v>
      </c>
      <c r="N195" s="171">
        <f t="shared" si="14"/>
        <v>0</v>
      </c>
      <c r="O195" s="144">
        <v>1</v>
      </c>
      <c r="P195" s="152"/>
      <c r="Q195" s="166">
        <f>IFERROR((VLOOKUP(B195,'conso ade'!A:B,2,FALSE)),0)</f>
        <v>1</v>
      </c>
      <c r="R195" s="171">
        <f t="shared" si="15"/>
        <v>0</v>
      </c>
      <c r="S195" s="23">
        <f t="shared" si="16"/>
        <v>0</v>
      </c>
      <c r="T195" s="23">
        <f t="shared" si="17"/>
        <v>0</v>
      </c>
    </row>
    <row r="196" spans="1:20" x14ac:dyDescent="0.2">
      <c r="A196" s="12"/>
      <c r="B196" s="121" t="s">
        <v>695</v>
      </c>
      <c r="C196" s="67" t="s">
        <v>799</v>
      </c>
      <c r="D196" s="9" t="s">
        <v>156</v>
      </c>
      <c r="E196" s="96" t="s">
        <v>136</v>
      </c>
      <c r="F196" s="76">
        <v>5.8</v>
      </c>
      <c r="G196" s="54"/>
      <c r="H196" s="112"/>
      <c r="I196" s="138">
        <f t="shared" si="13"/>
        <v>5.8</v>
      </c>
      <c r="J196" s="91"/>
      <c r="K196" s="143">
        <f t="shared" ref="K196:K259" si="18">I196-L196-O196-P196</f>
        <v>4.8</v>
      </c>
      <c r="L196" s="141"/>
      <c r="M196" s="166">
        <f>IFERROR((VLOOKUP(B196,'conso aed'!A:B,2,FALSE)),0)</f>
        <v>4.8</v>
      </c>
      <c r="N196" s="171">
        <f t="shared" si="14"/>
        <v>0</v>
      </c>
      <c r="O196" s="144">
        <v>1</v>
      </c>
      <c r="P196" s="152"/>
      <c r="Q196" s="166">
        <f>IFERROR((VLOOKUP(B196,'conso ade'!A:B,2,FALSE)),0)</f>
        <v>1</v>
      </c>
      <c r="R196" s="171">
        <f t="shared" si="15"/>
        <v>0</v>
      </c>
      <c r="S196" s="23">
        <f t="shared" si="16"/>
        <v>0</v>
      </c>
      <c r="T196" s="23">
        <f t="shared" si="17"/>
        <v>0</v>
      </c>
    </row>
    <row r="197" spans="1:20" x14ac:dyDescent="0.2">
      <c r="A197" s="12" t="s">
        <v>303</v>
      </c>
      <c r="B197" s="123" t="s">
        <v>741</v>
      </c>
      <c r="C197" s="68" t="s">
        <v>799</v>
      </c>
      <c r="D197" s="51" t="s">
        <v>742</v>
      </c>
      <c r="E197" s="99" t="s">
        <v>236</v>
      </c>
      <c r="F197" s="76">
        <v>7.7</v>
      </c>
      <c r="G197" s="55">
        <v>1</v>
      </c>
      <c r="H197" s="112"/>
      <c r="I197" s="138">
        <f t="shared" ref="I197:I260" si="19">F197+G197+H197</f>
        <v>8.6999999999999993</v>
      </c>
      <c r="J197" s="91"/>
      <c r="K197" s="143">
        <f t="shared" si="18"/>
        <v>6.8999999999999995</v>
      </c>
      <c r="L197" s="141"/>
      <c r="M197" s="166">
        <f>IFERROR((VLOOKUP(B197,'conso aed'!A:B,2,FALSE)),0)</f>
        <v>6.8999999999999995</v>
      </c>
      <c r="N197" s="171">
        <f t="shared" ref="N197:N260" si="20">K197+L197-M197</f>
        <v>0</v>
      </c>
      <c r="O197" s="144">
        <v>1.8</v>
      </c>
      <c r="P197" s="152"/>
      <c r="Q197" s="166">
        <f>IFERROR((VLOOKUP(B197,'conso ade'!A:B,2,FALSE)),0)</f>
        <v>1.8</v>
      </c>
      <c r="R197" s="171">
        <f t="shared" ref="R197:R260" si="21">O197+P197-Q197</f>
        <v>0</v>
      </c>
      <c r="S197" s="23">
        <f t="shared" ref="S197:S260" si="22">I197-K197-L197-O197-P197</f>
        <v>-2.2204460492503131E-16</v>
      </c>
      <c r="T197" s="23">
        <f t="shared" ref="T197:T260" si="23">+K197+L197+O197+P197-M197-Q197</f>
        <v>0</v>
      </c>
    </row>
    <row r="198" spans="1:20" x14ac:dyDescent="0.2">
      <c r="A198" s="12"/>
      <c r="B198" s="121" t="s">
        <v>734</v>
      </c>
      <c r="C198" s="67" t="s">
        <v>799</v>
      </c>
      <c r="D198" s="9" t="s">
        <v>735</v>
      </c>
      <c r="E198" s="96" t="s">
        <v>154</v>
      </c>
      <c r="F198" s="76">
        <v>5.7</v>
      </c>
      <c r="G198" s="54"/>
      <c r="H198" s="112"/>
      <c r="I198" s="138">
        <f t="shared" si="19"/>
        <v>5.7</v>
      </c>
      <c r="J198" s="91"/>
      <c r="K198" s="143">
        <f t="shared" si="18"/>
        <v>4.7</v>
      </c>
      <c r="L198" s="141"/>
      <c r="M198" s="166">
        <f>IFERROR((VLOOKUP(B198,'conso aed'!A:B,2,FALSE)),0)</f>
        <v>4.7</v>
      </c>
      <c r="N198" s="171">
        <f t="shared" si="20"/>
        <v>0</v>
      </c>
      <c r="O198" s="147">
        <v>1</v>
      </c>
      <c r="P198" s="152"/>
      <c r="Q198" s="166">
        <f>IFERROR((VLOOKUP(B198,'conso ade'!A:B,2,FALSE)),0)</f>
        <v>1</v>
      </c>
      <c r="R198" s="171">
        <f t="shared" si="21"/>
        <v>0</v>
      </c>
      <c r="S198" s="23">
        <f t="shared" si="22"/>
        <v>0</v>
      </c>
      <c r="T198" s="23">
        <f t="shared" si="23"/>
        <v>0</v>
      </c>
    </row>
    <row r="199" spans="1:20" x14ac:dyDescent="0.2">
      <c r="A199" s="12"/>
      <c r="B199" s="121" t="s">
        <v>736</v>
      </c>
      <c r="C199" s="67" t="s">
        <v>799</v>
      </c>
      <c r="D199" s="9" t="s">
        <v>737</v>
      </c>
      <c r="E199" s="96" t="s">
        <v>154</v>
      </c>
      <c r="F199" s="76">
        <v>4.3</v>
      </c>
      <c r="G199" s="54"/>
      <c r="H199" s="112"/>
      <c r="I199" s="138">
        <f t="shared" si="19"/>
        <v>4.3</v>
      </c>
      <c r="J199" s="91"/>
      <c r="K199" s="143">
        <f t="shared" si="18"/>
        <v>2.8</v>
      </c>
      <c r="L199" s="141"/>
      <c r="M199" s="166">
        <f>IFERROR((VLOOKUP(B199,'conso aed'!A:B,2,FALSE)),0)</f>
        <v>2.8</v>
      </c>
      <c r="N199" s="171">
        <f t="shared" si="20"/>
        <v>0</v>
      </c>
      <c r="O199" s="144">
        <v>1.5</v>
      </c>
      <c r="P199" s="152"/>
      <c r="Q199" s="166">
        <f>IFERROR((VLOOKUP(B199,'conso ade'!A:B,2,FALSE)),0)</f>
        <v>1.5</v>
      </c>
      <c r="R199" s="171">
        <f t="shared" si="21"/>
        <v>0</v>
      </c>
      <c r="S199" s="23">
        <f t="shared" si="22"/>
        <v>0</v>
      </c>
      <c r="T199" s="23">
        <f t="shared" si="23"/>
        <v>0</v>
      </c>
    </row>
    <row r="200" spans="1:20" x14ac:dyDescent="0.2">
      <c r="A200" s="12"/>
      <c r="B200" s="121" t="s">
        <v>751</v>
      </c>
      <c r="C200" s="67" t="s">
        <v>799</v>
      </c>
      <c r="D200" s="9" t="s">
        <v>752</v>
      </c>
      <c r="E200" s="96" t="s">
        <v>753</v>
      </c>
      <c r="F200" s="76">
        <v>5</v>
      </c>
      <c r="G200" s="54"/>
      <c r="H200" s="112"/>
      <c r="I200" s="138">
        <f t="shared" si="19"/>
        <v>5</v>
      </c>
      <c r="J200" s="91"/>
      <c r="K200" s="143">
        <f t="shared" si="18"/>
        <v>3</v>
      </c>
      <c r="L200" s="141"/>
      <c r="M200" s="166">
        <f>IFERROR((VLOOKUP(B200,'conso aed'!A:B,2,FALSE)),0)</f>
        <v>2.823</v>
      </c>
      <c r="N200" s="171">
        <f t="shared" si="20"/>
        <v>0.17700000000000005</v>
      </c>
      <c r="O200" s="144">
        <v>2</v>
      </c>
      <c r="P200" s="152"/>
      <c r="Q200" s="166">
        <f>IFERROR((VLOOKUP(B200,'conso ade'!A:B,2,FALSE)),0)</f>
        <v>2</v>
      </c>
      <c r="R200" s="171">
        <f t="shared" si="21"/>
        <v>0</v>
      </c>
      <c r="S200" s="23">
        <f t="shared" si="22"/>
        <v>0</v>
      </c>
      <c r="T200" s="23">
        <f t="shared" si="23"/>
        <v>0.17700000000000005</v>
      </c>
    </row>
    <row r="201" spans="1:20" x14ac:dyDescent="0.2">
      <c r="A201" s="12"/>
      <c r="B201" s="121" t="s">
        <v>675</v>
      </c>
      <c r="C201" s="67" t="s">
        <v>799</v>
      </c>
      <c r="D201" s="9" t="s">
        <v>288</v>
      </c>
      <c r="E201" s="96" t="s">
        <v>676</v>
      </c>
      <c r="F201" s="61">
        <v>4.5999999999999996</v>
      </c>
      <c r="G201" s="54"/>
      <c r="H201" s="112"/>
      <c r="I201" s="138">
        <f t="shared" si="19"/>
        <v>4.5999999999999996</v>
      </c>
      <c r="J201" s="91"/>
      <c r="K201" s="143">
        <f t="shared" si="18"/>
        <v>3.5999999999999996</v>
      </c>
      <c r="L201" s="141"/>
      <c r="M201" s="166">
        <f>IFERROR((VLOOKUP(B201,'conso aed'!A:B,2,FALSE)),0)</f>
        <v>3.5999999999999996</v>
      </c>
      <c r="N201" s="171">
        <f t="shared" si="20"/>
        <v>0</v>
      </c>
      <c r="O201" s="144">
        <v>1</v>
      </c>
      <c r="P201" s="152"/>
      <c r="Q201" s="166">
        <f>IFERROR((VLOOKUP(B201,'conso ade'!A:B,2,FALSE)),0)</f>
        <v>1</v>
      </c>
      <c r="R201" s="171">
        <f t="shared" si="21"/>
        <v>0</v>
      </c>
      <c r="S201" s="23">
        <f t="shared" si="22"/>
        <v>0</v>
      </c>
      <c r="T201" s="23">
        <f t="shared" si="23"/>
        <v>0</v>
      </c>
    </row>
    <row r="202" spans="1:20" x14ac:dyDescent="0.2">
      <c r="A202" s="12"/>
      <c r="B202" s="121" t="s">
        <v>703</v>
      </c>
      <c r="C202" s="67" t="s">
        <v>799</v>
      </c>
      <c r="D202" s="9" t="s">
        <v>347</v>
      </c>
      <c r="E202" s="96" t="s">
        <v>704</v>
      </c>
      <c r="F202" s="61">
        <v>7.8</v>
      </c>
      <c r="G202" s="54"/>
      <c r="H202" s="112"/>
      <c r="I202" s="138">
        <f t="shared" si="19"/>
        <v>7.8</v>
      </c>
      <c r="J202" s="91"/>
      <c r="K202" s="143">
        <f t="shared" si="18"/>
        <v>4.8</v>
      </c>
      <c r="L202" s="141"/>
      <c r="M202" s="166">
        <f>IFERROR((VLOOKUP(B202,'conso aed'!A:B,2,FALSE)),0)</f>
        <v>4.8</v>
      </c>
      <c r="N202" s="171">
        <f t="shared" si="20"/>
        <v>0</v>
      </c>
      <c r="O202" s="144">
        <v>3</v>
      </c>
      <c r="P202" s="152"/>
      <c r="Q202" s="166">
        <f>IFERROR((VLOOKUP(B202,'conso ade'!A:B,2,FALSE)),0)</f>
        <v>3</v>
      </c>
      <c r="R202" s="171">
        <f t="shared" si="21"/>
        <v>0</v>
      </c>
      <c r="S202" s="23">
        <f t="shared" si="22"/>
        <v>0</v>
      </c>
      <c r="T202" s="23">
        <f t="shared" si="23"/>
        <v>0</v>
      </c>
    </row>
    <row r="203" spans="1:20" x14ac:dyDescent="0.2">
      <c r="A203" s="12" t="s">
        <v>303</v>
      </c>
      <c r="B203" s="121" t="s">
        <v>743</v>
      </c>
      <c r="C203" s="67" t="s">
        <v>799</v>
      </c>
      <c r="D203" s="9" t="s">
        <v>744</v>
      </c>
      <c r="E203" s="96" t="s">
        <v>236</v>
      </c>
      <c r="F203" s="61">
        <v>6.4</v>
      </c>
      <c r="G203" s="54"/>
      <c r="H203" s="112"/>
      <c r="I203" s="138">
        <f t="shared" si="19"/>
        <v>6.4</v>
      </c>
      <c r="J203" s="91"/>
      <c r="K203" s="143">
        <f t="shared" si="18"/>
        <v>4.6000000000000005</v>
      </c>
      <c r="L203" s="141"/>
      <c r="M203" s="166">
        <f>IFERROR((VLOOKUP(B203,'conso aed'!A:B,2,FALSE)),0)</f>
        <v>4.5999999999999996</v>
      </c>
      <c r="N203" s="171">
        <f t="shared" si="20"/>
        <v>0</v>
      </c>
      <c r="O203" s="144">
        <v>1.8</v>
      </c>
      <c r="P203" s="152"/>
      <c r="Q203" s="166">
        <f>IFERROR((VLOOKUP(B203,'conso ade'!A:B,2,FALSE)),0)</f>
        <v>1.8</v>
      </c>
      <c r="R203" s="171">
        <f t="shared" si="21"/>
        <v>0</v>
      </c>
      <c r="S203" s="23">
        <f t="shared" si="22"/>
        <v>-2.2204460492503131E-16</v>
      </c>
      <c r="T203" s="23">
        <f t="shared" si="23"/>
        <v>0</v>
      </c>
    </row>
    <row r="204" spans="1:20" x14ac:dyDescent="0.2">
      <c r="A204" s="12" t="s">
        <v>303</v>
      </c>
      <c r="B204" s="121" t="s">
        <v>746</v>
      </c>
      <c r="C204" s="67" t="s">
        <v>799</v>
      </c>
      <c r="D204" s="9" t="s">
        <v>153</v>
      </c>
      <c r="E204" s="96" t="s">
        <v>747</v>
      </c>
      <c r="F204" s="61">
        <v>4.5</v>
      </c>
      <c r="G204" s="54"/>
      <c r="H204" s="112"/>
      <c r="I204" s="138">
        <f t="shared" si="19"/>
        <v>4.5</v>
      </c>
      <c r="J204" s="91"/>
      <c r="K204" s="143">
        <f t="shared" si="18"/>
        <v>4.5</v>
      </c>
      <c r="L204" s="141"/>
      <c r="M204" s="166">
        <f>IFERROR((VLOOKUP(B204,'conso aed'!A:B,2,FALSE)),0)</f>
        <v>4.5</v>
      </c>
      <c r="N204" s="171">
        <f t="shared" si="20"/>
        <v>0</v>
      </c>
      <c r="O204" s="144"/>
      <c r="P204" s="152"/>
      <c r="Q204" s="166">
        <f>IFERROR((VLOOKUP(B204,'conso ade'!A:B,2,FALSE)),0)</f>
        <v>0</v>
      </c>
      <c r="R204" s="171">
        <f t="shared" si="21"/>
        <v>0</v>
      </c>
      <c r="S204" s="23">
        <f t="shared" si="22"/>
        <v>0</v>
      </c>
      <c r="T204" s="23">
        <f t="shared" si="23"/>
        <v>0</v>
      </c>
    </row>
    <row r="205" spans="1:20" x14ac:dyDescent="0.2">
      <c r="A205" s="12"/>
      <c r="B205" s="121" t="s">
        <v>680</v>
      </c>
      <c r="C205" s="67" t="s">
        <v>799</v>
      </c>
      <c r="D205" s="9" t="s">
        <v>681</v>
      </c>
      <c r="E205" s="96" t="s">
        <v>221</v>
      </c>
      <c r="F205" s="61">
        <v>4.5</v>
      </c>
      <c r="G205" s="54"/>
      <c r="H205" s="112"/>
      <c r="I205" s="138">
        <f t="shared" si="19"/>
        <v>4.5</v>
      </c>
      <c r="J205" s="91"/>
      <c r="K205" s="143">
        <f t="shared" si="18"/>
        <v>3.5</v>
      </c>
      <c r="L205" s="141"/>
      <c r="M205" s="166">
        <f>IFERROR((VLOOKUP(B205,'conso aed'!A:B,2,FALSE)),0)</f>
        <v>3.5</v>
      </c>
      <c r="N205" s="171">
        <f t="shared" si="20"/>
        <v>0</v>
      </c>
      <c r="O205" s="144">
        <v>1</v>
      </c>
      <c r="P205" s="152"/>
      <c r="Q205" s="166">
        <f>IFERROR((VLOOKUP(B205,'conso ade'!A:B,2,FALSE)),0)</f>
        <v>1</v>
      </c>
      <c r="R205" s="171">
        <f t="shared" si="21"/>
        <v>0</v>
      </c>
      <c r="S205" s="23">
        <f t="shared" si="22"/>
        <v>0</v>
      </c>
      <c r="T205" s="23">
        <f t="shared" si="23"/>
        <v>0</v>
      </c>
    </row>
    <row r="206" spans="1:20" x14ac:dyDescent="0.2">
      <c r="A206" s="12"/>
      <c r="B206" s="121" t="s">
        <v>718</v>
      </c>
      <c r="C206" s="67" t="s">
        <v>799</v>
      </c>
      <c r="D206" s="9" t="s">
        <v>719</v>
      </c>
      <c r="E206" s="96" t="s">
        <v>720</v>
      </c>
      <c r="F206" s="61">
        <v>2.5</v>
      </c>
      <c r="G206" s="54"/>
      <c r="H206" s="112"/>
      <c r="I206" s="138">
        <f t="shared" si="19"/>
        <v>2.5</v>
      </c>
      <c r="J206" s="91"/>
      <c r="K206" s="143">
        <f t="shared" si="18"/>
        <v>1.75</v>
      </c>
      <c r="L206" s="141"/>
      <c r="M206" s="166">
        <f>IFERROR((VLOOKUP(B206,'conso aed'!A:B,2,FALSE)),0)</f>
        <v>1.75</v>
      </c>
      <c r="N206" s="171">
        <f t="shared" si="20"/>
        <v>0</v>
      </c>
      <c r="O206" s="144">
        <v>0.75</v>
      </c>
      <c r="P206" s="152"/>
      <c r="Q206" s="166">
        <f>IFERROR((VLOOKUP(B206,'conso ade'!A:B,2,FALSE)),0)</f>
        <v>0.75</v>
      </c>
      <c r="R206" s="171">
        <f t="shared" si="21"/>
        <v>0</v>
      </c>
      <c r="S206" s="23">
        <f t="shared" si="22"/>
        <v>0</v>
      </c>
      <c r="T206" s="23">
        <f t="shared" si="23"/>
        <v>0</v>
      </c>
    </row>
    <row r="207" spans="1:20" x14ac:dyDescent="0.2">
      <c r="A207" s="12"/>
      <c r="B207" s="121" t="s">
        <v>733</v>
      </c>
      <c r="C207" s="67" t="s">
        <v>799</v>
      </c>
      <c r="D207" s="9" t="s">
        <v>508</v>
      </c>
      <c r="E207" s="96" t="s">
        <v>231</v>
      </c>
      <c r="F207" s="61">
        <v>5.9</v>
      </c>
      <c r="G207" s="54"/>
      <c r="H207" s="112"/>
      <c r="I207" s="138">
        <f t="shared" si="19"/>
        <v>5.9</v>
      </c>
      <c r="J207" s="91"/>
      <c r="K207" s="143">
        <f t="shared" si="18"/>
        <v>3.0000000000000004</v>
      </c>
      <c r="L207" s="141"/>
      <c r="M207" s="166">
        <f>IFERROR((VLOOKUP(B207,'conso aed'!A:B,2,FALSE)),0)</f>
        <v>3</v>
      </c>
      <c r="N207" s="171">
        <f t="shared" si="20"/>
        <v>0</v>
      </c>
      <c r="O207" s="144">
        <v>2.9</v>
      </c>
      <c r="P207" s="152"/>
      <c r="Q207" s="166">
        <f>IFERROR((VLOOKUP(B207,'conso ade'!A:B,2,FALSE)),0)</f>
        <v>2.9</v>
      </c>
      <c r="R207" s="171">
        <f t="shared" si="21"/>
        <v>0</v>
      </c>
      <c r="S207" s="23">
        <f t="shared" si="22"/>
        <v>0</v>
      </c>
      <c r="T207" s="23">
        <f t="shared" si="23"/>
        <v>0</v>
      </c>
    </row>
    <row r="208" spans="1:20" x14ac:dyDescent="0.2">
      <c r="A208" s="12" t="s">
        <v>303</v>
      </c>
      <c r="B208" s="121" t="s">
        <v>672</v>
      </c>
      <c r="C208" s="67" t="s">
        <v>799</v>
      </c>
      <c r="D208" s="9" t="s">
        <v>673</v>
      </c>
      <c r="E208" s="96" t="s">
        <v>674</v>
      </c>
      <c r="F208" s="61">
        <v>7</v>
      </c>
      <c r="G208" s="55">
        <v>1</v>
      </c>
      <c r="H208" s="112"/>
      <c r="I208" s="138">
        <f t="shared" si="19"/>
        <v>8</v>
      </c>
      <c r="J208" s="91"/>
      <c r="K208" s="143">
        <f t="shared" si="18"/>
        <v>8</v>
      </c>
      <c r="L208" s="141"/>
      <c r="M208" s="166">
        <f>IFERROR((VLOOKUP(B208,'conso aed'!A:B,2,FALSE)),0)</f>
        <v>8</v>
      </c>
      <c r="N208" s="171">
        <f t="shared" si="20"/>
        <v>0</v>
      </c>
      <c r="O208" s="144"/>
      <c r="P208" s="152"/>
      <c r="Q208" s="166">
        <f>IFERROR((VLOOKUP(B208,'conso ade'!A:B,2,FALSE)),0)</f>
        <v>0</v>
      </c>
      <c r="R208" s="171">
        <f t="shared" si="21"/>
        <v>0</v>
      </c>
      <c r="S208" s="23">
        <f t="shared" si="22"/>
        <v>0</v>
      </c>
      <c r="T208" s="23">
        <f t="shared" si="23"/>
        <v>0</v>
      </c>
    </row>
    <row r="209" spans="1:22" x14ac:dyDescent="0.2">
      <c r="A209" s="12"/>
      <c r="B209" s="121" t="s">
        <v>696</v>
      </c>
      <c r="C209" s="67" t="s">
        <v>799</v>
      </c>
      <c r="D209" s="9" t="s">
        <v>697</v>
      </c>
      <c r="E209" s="96" t="s">
        <v>136</v>
      </c>
      <c r="F209" s="61">
        <v>8</v>
      </c>
      <c r="G209" s="54"/>
      <c r="H209" s="112"/>
      <c r="I209" s="138">
        <f t="shared" si="19"/>
        <v>8</v>
      </c>
      <c r="J209" s="91">
        <v>5.7</v>
      </c>
      <c r="K209" s="143">
        <f t="shared" si="18"/>
        <v>5.7</v>
      </c>
      <c r="L209" s="141"/>
      <c r="M209" s="166">
        <f>IFERROR((VLOOKUP(B209,'conso aed'!A:B,2,FALSE)),0)</f>
        <v>5.7</v>
      </c>
      <c r="N209" s="171">
        <f t="shared" si="20"/>
        <v>0</v>
      </c>
      <c r="O209" s="144">
        <v>2.2999999999999998</v>
      </c>
      <c r="P209" s="152"/>
      <c r="Q209" s="166">
        <f>IFERROR((VLOOKUP(B209,'conso ade'!A:B,2,FALSE)),0)</f>
        <v>2.2999999999999998</v>
      </c>
      <c r="R209" s="171">
        <f t="shared" si="21"/>
        <v>0</v>
      </c>
      <c r="S209" s="23">
        <f t="shared" si="22"/>
        <v>0</v>
      </c>
      <c r="T209" s="23">
        <f t="shared" si="23"/>
        <v>0</v>
      </c>
      <c r="V209" s="14" t="s">
        <v>802</v>
      </c>
    </row>
    <row r="210" spans="1:22" x14ac:dyDescent="0.2">
      <c r="A210" s="12"/>
      <c r="B210" s="121" t="s">
        <v>670</v>
      </c>
      <c r="C210" s="67" t="s">
        <v>799</v>
      </c>
      <c r="D210" s="9" t="s">
        <v>671</v>
      </c>
      <c r="E210" s="96" t="s">
        <v>219</v>
      </c>
      <c r="F210" s="61">
        <v>5.5</v>
      </c>
      <c r="G210" s="54"/>
      <c r="H210" s="112"/>
      <c r="I210" s="138">
        <f t="shared" si="19"/>
        <v>5.5</v>
      </c>
      <c r="J210" s="91"/>
      <c r="K210" s="143">
        <f t="shared" si="18"/>
        <v>4.5</v>
      </c>
      <c r="L210" s="141"/>
      <c r="M210" s="166">
        <f>IFERROR((VLOOKUP(B210,'conso aed'!A:B,2,FALSE)),0)</f>
        <v>4.5</v>
      </c>
      <c r="N210" s="171">
        <f t="shared" si="20"/>
        <v>0</v>
      </c>
      <c r="O210" s="144"/>
      <c r="P210" s="152">
        <v>1</v>
      </c>
      <c r="Q210" s="166">
        <f>IFERROR((VLOOKUP(B210,'conso ade'!A:B,2,FALSE)),0)</f>
        <v>1</v>
      </c>
      <c r="R210" s="171">
        <f t="shared" si="21"/>
        <v>0</v>
      </c>
      <c r="S210" s="23">
        <f t="shared" si="22"/>
        <v>0</v>
      </c>
      <c r="T210" s="23">
        <f t="shared" si="23"/>
        <v>0</v>
      </c>
    </row>
    <row r="211" spans="1:22" x14ac:dyDescent="0.2">
      <c r="A211" s="12"/>
      <c r="B211" s="121" t="s">
        <v>712</v>
      </c>
      <c r="C211" s="67" t="s">
        <v>799</v>
      </c>
      <c r="D211" s="9" t="s">
        <v>713</v>
      </c>
      <c r="E211" s="96" t="s">
        <v>714</v>
      </c>
      <c r="F211" s="61">
        <v>2.5</v>
      </c>
      <c r="G211" s="54"/>
      <c r="H211" s="112"/>
      <c r="I211" s="138">
        <f t="shared" si="19"/>
        <v>2.5</v>
      </c>
      <c r="J211" s="91"/>
      <c r="K211" s="143">
        <f t="shared" si="18"/>
        <v>2.5</v>
      </c>
      <c r="L211" s="141"/>
      <c r="M211" s="166">
        <f>IFERROR((VLOOKUP(B211,'conso aed'!A:B,2,FALSE)),0)</f>
        <v>2.5</v>
      </c>
      <c r="N211" s="171">
        <f t="shared" si="20"/>
        <v>0</v>
      </c>
      <c r="O211" s="144"/>
      <c r="P211" s="152"/>
      <c r="Q211" s="166">
        <f>IFERROR((VLOOKUP(B211,'conso ade'!A:B,2,FALSE)),0)</f>
        <v>0</v>
      </c>
      <c r="R211" s="171">
        <f t="shared" si="21"/>
        <v>0</v>
      </c>
      <c r="S211" s="23">
        <f t="shared" si="22"/>
        <v>0</v>
      </c>
      <c r="T211" s="23">
        <f t="shared" si="23"/>
        <v>0</v>
      </c>
    </row>
    <row r="212" spans="1:22" x14ac:dyDescent="0.2">
      <c r="A212" s="12"/>
      <c r="B212" s="121" t="s">
        <v>754</v>
      </c>
      <c r="C212" s="67" t="s">
        <v>799</v>
      </c>
      <c r="D212" s="9" t="s">
        <v>755</v>
      </c>
      <c r="E212" s="96" t="s">
        <v>756</v>
      </c>
      <c r="F212" s="61">
        <v>4.5999999999999996</v>
      </c>
      <c r="G212" s="54"/>
      <c r="H212" s="112"/>
      <c r="I212" s="138">
        <f t="shared" si="19"/>
        <v>4.5999999999999996</v>
      </c>
      <c r="J212" s="91"/>
      <c r="K212" s="143">
        <f t="shared" si="18"/>
        <v>2.5999999999999996</v>
      </c>
      <c r="L212" s="141"/>
      <c r="M212" s="166">
        <f>IFERROR((VLOOKUP(B212,'conso aed'!A:B,2,FALSE)),0)</f>
        <v>2.1</v>
      </c>
      <c r="N212" s="171">
        <f t="shared" si="20"/>
        <v>0.49999999999999956</v>
      </c>
      <c r="O212" s="144">
        <v>2</v>
      </c>
      <c r="P212" s="152"/>
      <c r="Q212" s="166">
        <f>IFERROR((VLOOKUP(B212,'conso ade'!A:B,2,FALSE)),0)</f>
        <v>2</v>
      </c>
      <c r="R212" s="171">
        <f t="shared" si="21"/>
        <v>0</v>
      </c>
      <c r="S212" s="23">
        <f t="shared" si="22"/>
        <v>0</v>
      </c>
      <c r="T212" s="23">
        <f t="shared" si="23"/>
        <v>0.49999999999999956</v>
      </c>
    </row>
    <row r="213" spans="1:22" x14ac:dyDescent="0.2">
      <c r="A213" s="12"/>
      <c r="B213" s="121" t="s">
        <v>691</v>
      </c>
      <c r="C213" s="67" t="s">
        <v>799</v>
      </c>
      <c r="D213" s="9" t="s">
        <v>692</v>
      </c>
      <c r="E213" s="96" t="s">
        <v>693</v>
      </c>
      <c r="F213" s="61">
        <v>4.7</v>
      </c>
      <c r="G213" s="54"/>
      <c r="H213" s="112"/>
      <c r="I213" s="138">
        <f t="shared" si="19"/>
        <v>4.7</v>
      </c>
      <c r="J213" s="91"/>
      <c r="K213" s="143">
        <f t="shared" si="18"/>
        <v>4.7</v>
      </c>
      <c r="L213" s="141"/>
      <c r="M213" s="166">
        <f>IFERROR((VLOOKUP(B213,'conso aed'!A:B,2,FALSE)),0)</f>
        <v>4.6999999999999993</v>
      </c>
      <c r="N213" s="171">
        <f t="shared" si="20"/>
        <v>0</v>
      </c>
      <c r="O213" s="144"/>
      <c r="P213" s="152"/>
      <c r="Q213" s="166">
        <f>IFERROR((VLOOKUP(B213,'conso ade'!A:B,2,FALSE)),0)</f>
        <v>0</v>
      </c>
      <c r="R213" s="171">
        <f t="shared" si="21"/>
        <v>0</v>
      </c>
      <c r="S213" s="23">
        <f t="shared" si="22"/>
        <v>0</v>
      </c>
      <c r="T213" s="23">
        <f t="shared" si="23"/>
        <v>8.8817841970012523E-16</v>
      </c>
    </row>
    <row r="214" spans="1:22" x14ac:dyDescent="0.2">
      <c r="A214" s="12"/>
      <c r="B214" s="121" t="s">
        <v>748</v>
      </c>
      <c r="C214" s="67" t="s">
        <v>799</v>
      </c>
      <c r="D214" s="9" t="s">
        <v>749</v>
      </c>
      <c r="E214" s="96" t="s">
        <v>750</v>
      </c>
      <c r="F214" s="61">
        <v>4.2</v>
      </c>
      <c r="G214" s="54"/>
      <c r="H214" s="112"/>
      <c r="I214" s="138">
        <f t="shared" si="19"/>
        <v>4.2</v>
      </c>
      <c r="J214" s="91"/>
      <c r="K214" s="143">
        <f t="shared" si="18"/>
        <v>2.4000000000000004</v>
      </c>
      <c r="L214" s="141"/>
      <c r="M214" s="166">
        <f>IFERROR((VLOOKUP(B214,'conso aed'!A:B,2,FALSE)),0)</f>
        <v>2.4</v>
      </c>
      <c r="N214" s="171">
        <f t="shared" si="20"/>
        <v>0</v>
      </c>
      <c r="O214" s="144">
        <v>1.8</v>
      </c>
      <c r="P214" s="152"/>
      <c r="Q214" s="166">
        <f>IFERROR((VLOOKUP(B214,'conso ade'!A:B,2,FALSE)),0)</f>
        <v>1.8</v>
      </c>
      <c r="R214" s="171">
        <f t="shared" si="21"/>
        <v>0</v>
      </c>
      <c r="S214" s="23">
        <f t="shared" si="22"/>
        <v>-2.2204460492503131E-16</v>
      </c>
      <c r="T214" s="23">
        <f t="shared" si="23"/>
        <v>0</v>
      </c>
    </row>
    <row r="215" spans="1:22" x14ac:dyDescent="0.2">
      <c r="A215" s="12"/>
      <c r="B215" s="121" t="s">
        <v>723</v>
      </c>
      <c r="C215" s="67" t="s">
        <v>799</v>
      </c>
      <c r="D215" s="9" t="s">
        <v>724</v>
      </c>
      <c r="E215" s="96" t="s">
        <v>725</v>
      </c>
      <c r="F215" s="61">
        <v>3</v>
      </c>
      <c r="G215" s="54"/>
      <c r="H215" s="112"/>
      <c r="I215" s="138">
        <f t="shared" si="19"/>
        <v>3</v>
      </c>
      <c r="J215" s="91"/>
      <c r="K215" s="143">
        <f t="shared" si="18"/>
        <v>1.5</v>
      </c>
      <c r="L215" s="141"/>
      <c r="M215" s="166">
        <f>IFERROR((VLOOKUP(B215,'conso aed'!A:B,2,FALSE)),0)</f>
        <v>1.5</v>
      </c>
      <c r="N215" s="171">
        <f t="shared" si="20"/>
        <v>0</v>
      </c>
      <c r="O215" s="144">
        <v>1.5</v>
      </c>
      <c r="P215" s="152"/>
      <c r="Q215" s="166">
        <f>IFERROR((VLOOKUP(B215,'conso ade'!A:B,2,FALSE)),0)</f>
        <v>1.5</v>
      </c>
      <c r="R215" s="171">
        <f t="shared" si="21"/>
        <v>0</v>
      </c>
      <c r="S215" s="23">
        <f t="shared" si="22"/>
        <v>0</v>
      </c>
      <c r="T215" s="23">
        <f t="shared" si="23"/>
        <v>0</v>
      </c>
    </row>
    <row r="216" spans="1:22" x14ac:dyDescent="0.2">
      <c r="A216" s="12"/>
      <c r="B216" s="121" t="s">
        <v>685</v>
      </c>
      <c r="C216" s="67" t="s">
        <v>799</v>
      </c>
      <c r="D216" s="9" t="s">
        <v>686</v>
      </c>
      <c r="E216" s="96" t="s">
        <v>687</v>
      </c>
      <c r="F216" s="61">
        <v>4</v>
      </c>
      <c r="G216" s="54"/>
      <c r="H216" s="112"/>
      <c r="I216" s="138">
        <f t="shared" si="19"/>
        <v>4</v>
      </c>
      <c r="J216" s="91"/>
      <c r="K216" s="143">
        <f t="shared" si="18"/>
        <v>4</v>
      </c>
      <c r="L216" s="141"/>
      <c r="M216" s="166">
        <f>IFERROR((VLOOKUP(B216,'conso aed'!A:B,2,FALSE)),0)</f>
        <v>4</v>
      </c>
      <c r="N216" s="171">
        <f t="shared" si="20"/>
        <v>0</v>
      </c>
      <c r="O216" s="144"/>
      <c r="P216" s="152"/>
      <c r="Q216" s="166">
        <f>IFERROR((VLOOKUP(B216,'conso ade'!A:B,2,FALSE)),0)</f>
        <v>0</v>
      </c>
      <c r="R216" s="171">
        <f t="shared" si="21"/>
        <v>0</v>
      </c>
      <c r="S216" s="23">
        <f t="shared" si="22"/>
        <v>0</v>
      </c>
      <c r="T216" s="23">
        <f t="shared" si="23"/>
        <v>0</v>
      </c>
    </row>
    <row r="217" spans="1:22" x14ac:dyDescent="0.2">
      <c r="A217" s="1"/>
      <c r="B217" s="121" t="s">
        <v>698</v>
      </c>
      <c r="C217" s="67" t="s">
        <v>799</v>
      </c>
      <c r="D217" s="9" t="s">
        <v>699</v>
      </c>
      <c r="E217" s="96" t="s">
        <v>700</v>
      </c>
      <c r="F217" s="61">
        <v>4.0999999999999996</v>
      </c>
      <c r="G217" s="54"/>
      <c r="H217" s="112"/>
      <c r="I217" s="138">
        <f t="shared" si="19"/>
        <v>4.0999999999999996</v>
      </c>
      <c r="J217" s="91">
        <v>2.7</v>
      </c>
      <c r="K217" s="143">
        <f t="shared" si="18"/>
        <v>2.6999999999999997</v>
      </c>
      <c r="L217" s="141"/>
      <c r="M217" s="166">
        <f>IFERROR((VLOOKUP(B217,'conso aed'!A:B,2,FALSE)),0)</f>
        <v>2.7</v>
      </c>
      <c r="N217" s="171">
        <f t="shared" si="20"/>
        <v>0</v>
      </c>
      <c r="O217" s="144">
        <v>1.4</v>
      </c>
      <c r="P217" s="152"/>
      <c r="Q217" s="166">
        <f>IFERROR((VLOOKUP(B217,'conso ade'!A:B,2,FALSE)),0)</f>
        <v>1.4</v>
      </c>
      <c r="R217" s="171">
        <f t="shared" si="21"/>
        <v>0</v>
      </c>
      <c r="S217" s="23">
        <f t="shared" si="22"/>
        <v>0</v>
      </c>
      <c r="T217" s="23">
        <f t="shared" si="23"/>
        <v>0</v>
      </c>
      <c r="V217" s="14" t="s">
        <v>802</v>
      </c>
    </row>
    <row r="218" spans="1:22" x14ac:dyDescent="0.2">
      <c r="A218" s="1"/>
      <c r="B218" s="121" t="s">
        <v>701</v>
      </c>
      <c r="C218" s="67" t="s">
        <v>799</v>
      </c>
      <c r="D218" s="9" t="s">
        <v>702</v>
      </c>
      <c r="E218" s="96" t="s">
        <v>143</v>
      </c>
      <c r="F218" s="61">
        <v>6</v>
      </c>
      <c r="G218" s="54"/>
      <c r="H218" s="112"/>
      <c r="I218" s="138">
        <f t="shared" si="19"/>
        <v>6</v>
      </c>
      <c r="J218" s="91"/>
      <c r="K218" s="143">
        <f t="shared" si="18"/>
        <v>5</v>
      </c>
      <c r="L218" s="141"/>
      <c r="M218" s="166">
        <f>IFERROR((VLOOKUP(B218,'conso aed'!A:B,2,FALSE)),0)</f>
        <v>5</v>
      </c>
      <c r="N218" s="171">
        <f t="shared" si="20"/>
        <v>0</v>
      </c>
      <c r="O218" s="144">
        <v>1</v>
      </c>
      <c r="P218" s="152"/>
      <c r="Q218" s="166">
        <f>IFERROR((VLOOKUP(B218,'conso ade'!A:B,2,FALSE)),0)</f>
        <v>1</v>
      </c>
      <c r="R218" s="171">
        <f t="shared" si="21"/>
        <v>0</v>
      </c>
      <c r="S218" s="23">
        <f t="shared" si="22"/>
        <v>0</v>
      </c>
      <c r="T218" s="23">
        <f t="shared" si="23"/>
        <v>0</v>
      </c>
    </row>
    <row r="219" spans="1:22" x14ac:dyDescent="0.2">
      <c r="A219" s="1"/>
      <c r="B219" s="121" t="s">
        <v>745</v>
      </c>
      <c r="C219" s="67" t="s">
        <v>799</v>
      </c>
      <c r="D219" s="9" t="s">
        <v>156</v>
      </c>
      <c r="E219" s="96" t="s">
        <v>157</v>
      </c>
      <c r="F219" s="61">
        <v>2.8</v>
      </c>
      <c r="G219" s="54"/>
      <c r="H219" s="112"/>
      <c r="I219" s="138">
        <f t="shared" si="19"/>
        <v>2.8</v>
      </c>
      <c r="J219" s="91"/>
      <c r="K219" s="143">
        <f t="shared" si="18"/>
        <v>2.8</v>
      </c>
      <c r="L219" s="141"/>
      <c r="M219" s="166">
        <f>IFERROR((VLOOKUP(B219,'conso aed'!A:B,2,FALSE)),0)</f>
        <v>2.8319999999999999</v>
      </c>
      <c r="N219" s="171">
        <f t="shared" si="20"/>
        <v>-3.2000000000000028E-2</v>
      </c>
      <c r="O219" s="144"/>
      <c r="P219" s="152"/>
      <c r="Q219" s="166">
        <f>IFERROR((VLOOKUP(B219,'conso ade'!A:B,2,FALSE)),0)</f>
        <v>0</v>
      </c>
      <c r="R219" s="171">
        <f t="shared" si="21"/>
        <v>0</v>
      </c>
      <c r="S219" s="23">
        <f t="shared" si="22"/>
        <v>0</v>
      </c>
      <c r="T219" s="23">
        <f t="shared" si="23"/>
        <v>-3.2000000000000028E-2</v>
      </c>
    </row>
    <row r="220" spans="1:22" x14ac:dyDescent="0.2">
      <c r="A220" s="12" t="s">
        <v>803</v>
      </c>
      <c r="B220" s="121" t="s">
        <v>758</v>
      </c>
      <c r="C220" s="67" t="s">
        <v>757</v>
      </c>
      <c r="D220" s="9" t="s">
        <v>759</v>
      </c>
      <c r="E220" s="96" t="s">
        <v>760</v>
      </c>
      <c r="F220" s="61">
        <v>2.5</v>
      </c>
      <c r="G220" s="54"/>
      <c r="H220" s="112"/>
      <c r="I220" s="138">
        <f t="shared" si="19"/>
        <v>2.5</v>
      </c>
      <c r="J220" s="91"/>
      <c r="K220" s="143">
        <f t="shared" si="18"/>
        <v>2.5</v>
      </c>
      <c r="L220" s="141"/>
      <c r="M220" s="166">
        <f>IFERROR((VLOOKUP(B220,'conso aed'!A:B,2,FALSE)),0)</f>
        <v>2.5</v>
      </c>
      <c r="N220" s="171">
        <f t="shared" si="20"/>
        <v>0</v>
      </c>
      <c r="O220" s="144"/>
      <c r="P220" s="152"/>
      <c r="Q220" s="166">
        <f>IFERROR((VLOOKUP(B220,'conso ade'!A:B,2,FALSE)),0)</f>
        <v>0</v>
      </c>
      <c r="R220" s="171">
        <f t="shared" si="21"/>
        <v>0</v>
      </c>
      <c r="S220" s="23">
        <f t="shared" si="22"/>
        <v>0</v>
      </c>
      <c r="T220" s="23">
        <f t="shared" si="23"/>
        <v>0</v>
      </c>
    </row>
    <row r="221" spans="1:22" x14ac:dyDescent="0.2">
      <c r="A221" s="12" t="s">
        <v>803</v>
      </c>
      <c r="B221" s="121" t="s">
        <v>761</v>
      </c>
      <c r="C221" s="67" t="s">
        <v>757</v>
      </c>
      <c r="D221" s="9" t="s">
        <v>762</v>
      </c>
      <c r="E221" s="96" t="s">
        <v>8</v>
      </c>
      <c r="F221" s="61">
        <v>3</v>
      </c>
      <c r="G221" s="54"/>
      <c r="H221" s="112"/>
      <c r="I221" s="138">
        <f t="shared" si="19"/>
        <v>3</v>
      </c>
      <c r="J221" s="91"/>
      <c r="K221" s="143">
        <f t="shared" si="18"/>
        <v>1.75</v>
      </c>
      <c r="L221" s="141"/>
      <c r="M221" s="166">
        <f>IFERROR((VLOOKUP(B221,'conso aed'!A:B,2,FALSE)),0)</f>
        <v>1.073</v>
      </c>
      <c r="N221" s="171">
        <f t="shared" si="20"/>
        <v>0.67700000000000005</v>
      </c>
      <c r="O221" s="144">
        <v>1.25</v>
      </c>
      <c r="P221" s="152"/>
      <c r="Q221" s="166">
        <f>IFERROR((VLOOKUP(B221,'conso ade'!A:B,2,FALSE)),0)</f>
        <v>1.25</v>
      </c>
      <c r="R221" s="171">
        <f t="shared" si="21"/>
        <v>0</v>
      </c>
      <c r="S221" s="23">
        <f t="shared" si="22"/>
        <v>0</v>
      </c>
      <c r="T221" s="23">
        <f t="shared" si="23"/>
        <v>0.67700000000000005</v>
      </c>
    </row>
    <row r="222" spans="1:22" x14ac:dyDescent="0.2">
      <c r="A222" s="12" t="s">
        <v>803</v>
      </c>
      <c r="B222" s="121" t="s">
        <v>763</v>
      </c>
      <c r="C222" s="67" t="s">
        <v>757</v>
      </c>
      <c r="D222" s="9" t="s">
        <v>764</v>
      </c>
      <c r="E222" s="96" t="s">
        <v>136</v>
      </c>
      <c r="F222" s="61">
        <v>3</v>
      </c>
      <c r="G222" s="54"/>
      <c r="H222" s="112"/>
      <c r="I222" s="138">
        <f t="shared" si="19"/>
        <v>3</v>
      </c>
      <c r="J222" s="91">
        <v>0.75</v>
      </c>
      <c r="K222" s="143">
        <f t="shared" si="18"/>
        <v>0.75</v>
      </c>
      <c r="L222" s="141"/>
      <c r="M222" s="166">
        <f>IFERROR((VLOOKUP(B222,'conso aed'!A:B,2,FALSE)),0)</f>
        <v>0</v>
      </c>
      <c r="N222" s="171">
        <f t="shared" si="20"/>
        <v>0.75</v>
      </c>
      <c r="O222" s="144">
        <v>2.25</v>
      </c>
      <c r="P222" s="152"/>
      <c r="Q222" s="166">
        <f>IFERROR((VLOOKUP(B222,'conso ade'!A:B,2,FALSE)),0)</f>
        <v>2.25</v>
      </c>
      <c r="R222" s="171">
        <f t="shared" si="21"/>
        <v>0</v>
      </c>
      <c r="S222" s="23">
        <f t="shared" si="22"/>
        <v>0</v>
      </c>
      <c r="T222" s="23">
        <f t="shared" si="23"/>
        <v>0.75</v>
      </c>
      <c r="V222" s="14" t="s">
        <v>802</v>
      </c>
    </row>
    <row r="223" spans="1:22" x14ac:dyDescent="0.2">
      <c r="A223" s="1" t="s">
        <v>803</v>
      </c>
      <c r="B223" s="127" t="s">
        <v>161</v>
      </c>
      <c r="C223" s="67" t="s">
        <v>160</v>
      </c>
      <c r="D223" s="6" t="s">
        <v>162</v>
      </c>
      <c r="E223" s="97" t="s">
        <v>163</v>
      </c>
      <c r="F223" s="61">
        <v>12.3</v>
      </c>
      <c r="G223" s="54"/>
      <c r="H223" s="112">
        <v>1</v>
      </c>
      <c r="I223" s="138">
        <f t="shared" si="19"/>
        <v>13.3</v>
      </c>
      <c r="J223" s="91"/>
      <c r="K223" s="143">
        <f t="shared" si="18"/>
        <v>10.55</v>
      </c>
      <c r="L223" s="141"/>
      <c r="M223" s="166">
        <f>IFERROR((VLOOKUP(B223,'conso aed'!A:B,2,FALSE)),0)</f>
        <v>10.75</v>
      </c>
      <c r="N223" s="171">
        <f t="shared" si="20"/>
        <v>-0.19999999999999929</v>
      </c>
      <c r="O223" s="144">
        <v>2.75</v>
      </c>
      <c r="P223" s="152"/>
      <c r="Q223" s="166">
        <f>IFERROR((VLOOKUP(B223,'conso ade'!A:B,2,FALSE)),0)</f>
        <v>2.75</v>
      </c>
      <c r="R223" s="171">
        <f t="shared" si="21"/>
        <v>0</v>
      </c>
      <c r="S223" s="23">
        <f t="shared" si="22"/>
        <v>0</v>
      </c>
      <c r="T223" s="23">
        <f t="shared" si="23"/>
        <v>-0.19999999999999929</v>
      </c>
    </row>
    <row r="224" spans="1:22" x14ac:dyDescent="0.2">
      <c r="A224" s="1" t="s">
        <v>803</v>
      </c>
      <c r="B224" s="128" t="s">
        <v>167</v>
      </c>
      <c r="C224" s="68" t="s">
        <v>160</v>
      </c>
      <c r="D224" s="73" t="s">
        <v>168</v>
      </c>
      <c r="E224" s="101" t="s">
        <v>17</v>
      </c>
      <c r="F224" s="61">
        <v>3.5</v>
      </c>
      <c r="G224" s="54"/>
      <c r="H224" s="112"/>
      <c r="I224" s="138">
        <f t="shared" si="19"/>
        <v>3.5</v>
      </c>
      <c r="J224" s="91"/>
      <c r="K224" s="143">
        <f t="shared" si="18"/>
        <v>3.5</v>
      </c>
      <c r="L224" s="141"/>
      <c r="M224" s="166">
        <f>IFERROR((VLOOKUP(B224,'conso aed'!A:B,2,FALSE)),0)</f>
        <v>3.5</v>
      </c>
      <c r="N224" s="171">
        <f t="shared" si="20"/>
        <v>0</v>
      </c>
      <c r="O224" s="144"/>
      <c r="P224" s="152"/>
      <c r="Q224" s="166">
        <f>IFERROR((VLOOKUP(B224,'conso ade'!A:B,2,FALSE)),0)</f>
        <v>0</v>
      </c>
      <c r="R224" s="171">
        <f t="shared" si="21"/>
        <v>0</v>
      </c>
      <c r="S224" s="23">
        <f t="shared" si="22"/>
        <v>0</v>
      </c>
      <c r="T224" s="23">
        <f t="shared" si="23"/>
        <v>0</v>
      </c>
    </row>
    <row r="225" spans="1:21" x14ac:dyDescent="0.2">
      <c r="A225" s="1" t="s">
        <v>803</v>
      </c>
      <c r="B225" s="128" t="s">
        <v>169</v>
      </c>
      <c r="C225" s="68" t="s">
        <v>160</v>
      </c>
      <c r="D225" s="73" t="s">
        <v>170</v>
      </c>
      <c r="E225" s="101" t="s">
        <v>20</v>
      </c>
      <c r="F225" s="61">
        <v>4.3</v>
      </c>
      <c r="G225" s="54"/>
      <c r="H225" s="112"/>
      <c r="I225" s="138">
        <f t="shared" si="19"/>
        <v>4.3</v>
      </c>
      <c r="J225" s="91"/>
      <c r="K225" s="143">
        <f t="shared" si="18"/>
        <v>3.3</v>
      </c>
      <c r="L225" s="141"/>
      <c r="M225" s="166">
        <f>IFERROR((VLOOKUP(B225,'conso aed'!A:B,2,FALSE)),0)</f>
        <v>3.7679999999999998</v>
      </c>
      <c r="N225" s="171">
        <f t="shared" si="20"/>
        <v>-0.46799999999999997</v>
      </c>
      <c r="O225" s="144">
        <v>1</v>
      </c>
      <c r="P225" s="152"/>
      <c r="Q225" s="166">
        <f>IFERROR((VLOOKUP(B225,'conso ade'!A:B,2,FALSE)),0)</f>
        <v>1</v>
      </c>
      <c r="R225" s="171">
        <f t="shared" si="21"/>
        <v>0</v>
      </c>
      <c r="S225" s="23">
        <f t="shared" si="22"/>
        <v>0</v>
      </c>
      <c r="T225" s="23">
        <f t="shared" si="23"/>
        <v>-0.46799999999999997</v>
      </c>
    </row>
    <row r="226" spans="1:21" x14ac:dyDescent="0.2">
      <c r="A226" s="1" t="s">
        <v>802</v>
      </c>
      <c r="B226" s="127" t="s">
        <v>178</v>
      </c>
      <c r="C226" s="67" t="s">
        <v>160</v>
      </c>
      <c r="D226" s="6" t="s">
        <v>179</v>
      </c>
      <c r="E226" s="97" t="s">
        <v>180</v>
      </c>
      <c r="F226" s="61">
        <v>3.5</v>
      </c>
      <c r="G226" s="54"/>
      <c r="H226" s="112"/>
      <c r="I226" s="138">
        <f t="shared" si="19"/>
        <v>3.5</v>
      </c>
      <c r="J226" s="91"/>
      <c r="K226" s="143">
        <f t="shared" si="18"/>
        <v>1.75</v>
      </c>
      <c r="L226" s="141"/>
      <c r="M226" s="166">
        <f>IFERROR((VLOOKUP(B226,'conso aed'!A:B,2,FALSE)),0)</f>
        <v>1.75</v>
      </c>
      <c r="N226" s="171">
        <f t="shared" si="20"/>
        <v>0</v>
      </c>
      <c r="O226" s="144">
        <v>1.75</v>
      </c>
      <c r="P226" s="152"/>
      <c r="Q226" s="166">
        <f>IFERROR((VLOOKUP(B226,'conso ade'!A:B,2,FALSE)),0)</f>
        <v>1.7500000000000002</v>
      </c>
      <c r="R226" s="171">
        <f t="shared" si="21"/>
        <v>0</v>
      </c>
      <c r="S226" s="23">
        <f t="shared" si="22"/>
        <v>0</v>
      </c>
      <c r="T226" s="23">
        <f t="shared" si="23"/>
        <v>0</v>
      </c>
    </row>
    <row r="227" spans="1:21" x14ac:dyDescent="0.2">
      <c r="A227" s="1" t="s">
        <v>802</v>
      </c>
      <c r="B227" s="127" t="s">
        <v>181</v>
      </c>
      <c r="C227" s="67" t="s">
        <v>160</v>
      </c>
      <c r="D227" s="6" t="s">
        <v>182</v>
      </c>
      <c r="E227" s="97" t="s">
        <v>41</v>
      </c>
      <c r="F227" s="61">
        <v>7.5</v>
      </c>
      <c r="G227" s="55">
        <v>0.5</v>
      </c>
      <c r="H227" s="113"/>
      <c r="I227" s="138">
        <f t="shared" si="19"/>
        <v>8</v>
      </c>
      <c r="J227" s="91"/>
      <c r="K227" s="143">
        <f t="shared" si="18"/>
        <v>7.5</v>
      </c>
      <c r="L227" s="141"/>
      <c r="M227" s="166">
        <f>IFERROR((VLOOKUP(B227,'conso aed'!A:B,2,FALSE)),0)</f>
        <v>7.5</v>
      </c>
      <c r="N227" s="171">
        <f t="shared" si="20"/>
        <v>0</v>
      </c>
      <c r="O227" s="145">
        <v>0.5</v>
      </c>
      <c r="P227" s="153"/>
      <c r="Q227" s="166">
        <f>IFERROR((VLOOKUP(B227,'conso ade'!A:B,2,FALSE)),0)</f>
        <v>0.5</v>
      </c>
      <c r="R227" s="171">
        <f t="shared" si="21"/>
        <v>0</v>
      </c>
      <c r="S227" s="23">
        <f t="shared" si="22"/>
        <v>0</v>
      </c>
      <c r="T227" s="23">
        <f t="shared" si="23"/>
        <v>0</v>
      </c>
    </row>
    <row r="228" spans="1:21" x14ac:dyDescent="0.2">
      <c r="A228" s="1" t="s">
        <v>802</v>
      </c>
      <c r="B228" s="127" t="s">
        <v>183</v>
      </c>
      <c r="C228" s="67" t="s">
        <v>160</v>
      </c>
      <c r="D228" s="6" t="s">
        <v>184</v>
      </c>
      <c r="E228" s="97" t="s">
        <v>44</v>
      </c>
      <c r="F228" s="61">
        <v>6</v>
      </c>
      <c r="G228" s="55">
        <v>1</v>
      </c>
      <c r="H228" s="112"/>
      <c r="I228" s="138">
        <f t="shared" si="19"/>
        <v>7</v>
      </c>
      <c r="J228" s="91"/>
      <c r="K228" s="143">
        <f t="shared" si="18"/>
        <v>6</v>
      </c>
      <c r="L228" s="141"/>
      <c r="M228" s="166">
        <f>IFERROR((VLOOKUP(B228,'conso aed'!A:B,2,FALSE)),0)</f>
        <v>6.0000000000000009</v>
      </c>
      <c r="N228" s="171">
        <f t="shared" si="20"/>
        <v>0</v>
      </c>
      <c r="O228" s="144">
        <v>1</v>
      </c>
      <c r="P228" s="152"/>
      <c r="Q228" s="166">
        <f>IFERROR((VLOOKUP(B228,'conso ade'!A:B,2,FALSE)),0)</f>
        <v>1</v>
      </c>
      <c r="R228" s="171">
        <f t="shared" si="21"/>
        <v>0</v>
      </c>
      <c r="S228" s="23">
        <f t="shared" si="22"/>
        <v>0</v>
      </c>
      <c r="T228" s="23">
        <f t="shared" si="23"/>
        <v>-8.8817841970012523E-16</v>
      </c>
    </row>
    <row r="229" spans="1:21" s="52" customFormat="1" x14ac:dyDescent="0.2">
      <c r="A229" s="85" t="s">
        <v>802</v>
      </c>
      <c r="B229" s="129" t="s">
        <v>171</v>
      </c>
      <c r="C229" s="68" t="s">
        <v>160</v>
      </c>
      <c r="D229" s="86" t="s">
        <v>172</v>
      </c>
      <c r="E229" s="102" t="s">
        <v>25</v>
      </c>
      <c r="F229" s="76">
        <v>5.0999999999999996</v>
      </c>
      <c r="G229" s="55">
        <v>1</v>
      </c>
      <c r="H229" s="117"/>
      <c r="I229" s="138">
        <f t="shared" si="19"/>
        <v>6.1</v>
      </c>
      <c r="J229" s="92"/>
      <c r="K229" s="143">
        <f t="shared" si="18"/>
        <v>4.0999999999999996</v>
      </c>
      <c r="L229" s="141"/>
      <c r="M229" s="166">
        <f>IFERROR((VLOOKUP(B229,'conso aed'!A:B,2,FALSE)),0)</f>
        <v>4.0999999999999996</v>
      </c>
      <c r="N229" s="171">
        <f t="shared" si="20"/>
        <v>0</v>
      </c>
      <c r="O229" s="144">
        <v>2</v>
      </c>
      <c r="P229" s="152"/>
      <c r="Q229" s="166">
        <f>IFERROR((VLOOKUP(B229,'conso ade'!A:B,2,FALSE)),0)</f>
        <v>2</v>
      </c>
      <c r="R229" s="171">
        <f t="shared" si="21"/>
        <v>0</v>
      </c>
      <c r="S229" s="23">
        <f t="shared" si="22"/>
        <v>0</v>
      </c>
      <c r="T229" s="23">
        <f t="shared" si="23"/>
        <v>0</v>
      </c>
    </row>
    <row r="230" spans="1:21" x14ac:dyDescent="0.2">
      <c r="A230" s="1" t="s">
        <v>802</v>
      </c>
      <c r="B230" s="127" t="s">
        <v>173</v>
      </c>
      <c r="C230" s="67" t="s">
        <v>160</v>
      </c>
      <c r="D230" s="6" t="s">
        <v>174</v>
      </c>
      <c r="E230" s="97" t="s">
        <v>25</v>
      </c>
      <c r="F230" s="61">
        <v>3.5</v>
      </c>
      <c r="G230" s="54"/>
      <c r="H230" s="112"/>
      <c r="I230" s="138">
        <f t="shared" si="19"/>
        <v>3.5</v>
      </c>
      <c r="J230" s="91"/>
      <c r="K230" s="143">
        <f t="shared" si="18"/>
        <v>3.5</v>
      </c>
      <c r="L230" s="141"/>
      <c r="M230" s="166">
        <f>IFERROR((VLOOKUP(B230,'conso aed'!A:B,2,FALSE)),0)</f>
        <v>3.5609999999999999</v>
      </c>
      <c r="N230" s="171">
        <f t="shared" si="20"/>
        <v>-6.0999999999999943E-2</v>
      </c>
      <c r="O230" s="144"/>
      <c r="P230" s="152"/>
      <c r="Q230" s="166">
        <f>IFERROR((VLOOKUP(B230,'conso ade'!A:B,2,FALSE)),0)</f>
        <v>0</v>
      </c>
      <c r="R230" s="171">
        <f t="shared" si="21"/>
        <v>0</v>
      </c>
      <c r="S230" s="23">
        <f t="shared" si="22"/>
        <v>0</v>
      </c>
      <c r="T230" s="23">
        <f t="shared" si="23"/>
        <v>-6.0999999999999943E-2</v>
      </c>
    </row>
    <row r="231" spans="1:21" x14ac:dyDescent="0.2">
      <c r="A231" s="1" t="s">
        <v>802</v>
      </c>
      <c r="B231" s="127" t="s">
        <v>175</v>
      </c>
      <c r="C231" s="67" t="s">
        <v>160</v>
      </c>
      <c r="D231" s="6" t="s">
        <v>176</v>
      </c>
      <c r="E231" s="97" t="s">
        <v>177</v>
      </c>
      <c r="F231" s="61">
        <v>5</v>
      </c>
      <c r="G231" s="54"/>
      <c r="H231" s="112"/>
      <c r="I231" s="138">
        <f t="shared" si="19"/>
        <v>5</v>
      </c>
      <c r="J231" s="91"/>
      <c r="K231" s="143">
        <f t="shared" si="18"/>
        <v>4.5</v>
      </c>
      <c r="L231" s="141"/>
      <c r="M231" s="166">
        <f>IFERROR((VLOOKUP(B231,'conso aed'!A:B,2,FALSE)),0)</f>
        <v>4.75</v>
      </c>
      <c r="N231" s="171">
        <f t="shared" si="20"/>
        <v>-0.25</v>
      </c>
      <c r="O231" s="144">
        <v>0.5</v>
      </c>
      <c r="P231" s="152"/>
      <c r="Q231" s="166">
        <f>IFERROR((VLOOKUP(B231,'conso ade'!A:B,2,FALSE)),0)</f>
        <v>0.5</v>
      </c>
      <c r="R231" s="171">
        <f t="shared" si="21"/>
        <v>0</v>
      </c>
      <c r="S231" s="23">
        <f t="shared" si="22"/>
        <v>0</v>
      </c>
      <c r="T231" s="23">
        <f t="shared" si="23"/>
        <v>-0.25</v>
      </c>
    </row>
    <row r="232" spans="1:21" x14ac:dyDescent="0.2">
      <c r="A232" s="1" t="s">
        <v>802</v>
      </c>
      <c r="B232" s="127" t="s">
        <v>164</v>
      </c>
      <c r="C232" s="67" t="s">
        <v>160</v>
      </c>
      <c r="D232" s="6" t="s">
        <v>165</v>
      </c>
      <c r="E232" s="97" t="s">
        <v>166</v>
      </c>
      <c r="F232" s="61">
        <v>3</v>
      </c>
      <c r="G232" s="54"/>
      <c r="H232" s="112"/>
      <c r="I232" s="138">
        <f t="shared" si="19"/>
        <v>3</v>
      </c>
      <c r="J232" s="91"/>
      <c r="K232" s="143">
        <f t="shared" si="18"/>
        <v>2</v>
      </c>
      <c r="L232" s="141"/>
      <c r="M232" s="166">
        <f>IFERROR((VLOOKUP(B232,'conso aed'!A:B,2,FALSE)),0)</f>
        <v>2</v>
      </c>
      <c r="N232" s="171">
        <f t="shared" si="20"/>
        <v>0</v>
      </c>
      <c r="O232" s="144">
        <v>1</v>
      </c>
      <c r="P232" s="152"/>
      <c r="Q232" s="166">
        <f>IFERROR((VLOOKUP(B232,'conso ade'!A:B,2,FALSE)),0)</f>
        <v>1</v>
      </c>
      <c r="R232" s="171">
        <f t="shared" si="21"/>
        <v>0</v>
      </c>
      <c r="S232" s="23">
        <f t="shared" si="22"/>
        <v>0</v>
      </c>
      <c r="T232" s="23">
        <f t="shared" si="23"/>
        <v>0</v>
      </c>
    </row>
    <row r="233" spans="1:21" x14ac:dyDescent="0.2">
      <c r="A233" s="1" t="s">
        <v>802</v>
      </c>
      <c r="B233" s="127" t="s">
        <v>185</v>
      </c>
      <c r="C233" s="67" t="s">
        <v>160</v>
      </c>
      <c r="D233" s="6" t="s">
        <v>186</v>
      </c>
      <c r="E233" s="97" t="s">
        <v>187</v>
      </c>
      <c r="F233" s="61">
        <v>7.1</v>
      </c>
      <c r="G233" s="54"/>
      <c r="H233" s="113"/>
      <c r="I233" s="138">
        <f t="shared" si="19"/>
        <v>7.1</v>
      </c>
      <c r="J233" s="91"/>
      <c r="K233" s="143">
        <f t="shared" si="18"/>
        <v>5.0999999999999996</v>
      </c>
      <c r="L233" s="141"/>
      <c r="M233" s="166">
        <f>IFERROR((VLOOKUP(B233,'conso aed'!A:B,2,FALSE)),0)</f>
        <v>5.0999999999999996</v>
      </c>
      <c r="N233" s="171">
        <f t="shared" si="20"/>
        <v>0</v>
      </c>
      <c r="O233" s="145">
        <v>2</v>
      </c>
      <c r="P233" s="153"/>
      <c r="Q233" s="166">
        <f>IFERROR((VLOOKUP(B233,'conso ade'!A:B,2,FALSE)),0)</f>
        <v>2</v>
      </c>
      <c r="R233" s="171">
        <f t="shared" si="21"/>
        <v>0</v>
      </c>
      <c r="S233" s="23">
        <f t="shared" si="22"/>
        <v>0</v>
      </c>
      <c r="T233" s="23">
        <f t="shared" si="23"/>
        <v>0</v>
      </c>
    </row>
    <row r="234" spans="1:21" x14ac:dyDescent="0.2">
      <c r="A234" s="1" t="s">
        <v>802</v>
      </c>
      <c r="B234" s="127" t="s">
        <v>188</v>
      </c>
      <c r="C234" s="67" t="s">
        <v>160</v>
      </c>
      <c r="D234" s="6" t="s">
        <v>189</v>
      </c>
      <c r="E234" s="97" t="s">
        <v>187</v>
      </c>
      <c r="F234" s="61">
        <v>2.5</v>
      </c>
      <c r="G234" s="54"/>
      <c r="H234" s="112"/>
      <c r="I234" s="138">
        <f t="shared" si="19"/>
        <v>2.5</v>
      </c>
      <c r="J234" s="91"/>
      <c r="K234" s="143">
        <f t="shared" si="18"/>
        <v>2.5</v>
      </c>
      <c r="L234" s="141"/>
      <c r="M234" s="166">
        <f>IFERROR((VLOOKUP(B234,'conso aed'!A:B,2,FALSE)),0)</f>
        <v>2.5</v>
      </c>
      <c r="N234" s="171">
        <f t="shared" si="20"/>
        <v>0</v>
      </c>
      <c r="O234" s="144"/>
      <c r="P234" s="152"/>
      <c r="Q234" s="166">
        <f>IFERROR((VLOOKUP(B234,'conso ade'!A:B,2,FALSE)),0)</f>
        <v>0</v>
      </c>
      <c r="R234" s="171">
        <f t="shared" si="21"/>
        <v>0</v>
      </c>
      <c r="S234" s="23">
        <f t="shared" si="22"/>
        <v>0</v>
      </c>
      <c r="T234" s="23">
        <f t="shared" si="23"/>
        <v>0</v>
      </c>
    </row>
    <row r="235" spans="1:21" x14ac:dyDescent="0.2">
      <c r="A235" s="1" t="s">
        <v>802</v>
      </c>
      <c r="B235" s="130" t="s">
        <v>190</v>
      </c>
      <c r="C235" s="69" t="s">
        <v>160</v>
      </c>
      <c r="D235" s="21" t="s">
        <v>191</v>
      </c>
      <c r="E235" s="103" t="s">
        <v>62</v>
      </c>
      <c r="F235" s="61">
        <v>11.3</v>
      </c>
      <c r="G235" s="54"/>
      <c r="H235" s="112"/>
      <c r="I235" s="138">
        <f>F235+G235+H235+6.6</f>
        <v>17.899999999999999</v>
      </c>
      <c r="J235" s="91"/>
      <c r="K235" s="143">
        <f>I235-L235-O235-P235</f>
        <v>8.7999999999999989</v>
      </c>
      <c r="L235" s="141"/>
      <c r="M235" s="166">
        <f>IFERROR((VLOOKUP(B235,'conso aed'!A:B,2,FALSE)),0)</f>
        <v>9.8000000000000007</v>
      </c>
      <c r="N235" s="171">
        <f t="shared" si="20"/>
        <v>-1.0000000000000018</v>
      </c>
      <c r="O235" s="144">
        <f>6.3+2.8</f>
        <v>9.1</v>
      </c>
      <c r="P235" s="152"/>
      <c r="Q235" s="166">
        <f>IFERROR((VLOOKUP(B235,'conso ade'!A:B,2,FALSE)),0)</f>
        <v>9.1</v>
      </c>
      <c r="R235" s="171">
        <f t="shared" si="21"/>
        <v>0</v>
      </c>
      <c r="S235" s="23">
        <f t="shared" si="22"/>
        <v>0</v>
      </c>
      <c r="T235" s="23">
        <f t="shared" si="23"/>
        <v>-1.0000000000000018</v>
      </c>
      <c r="U235" s="14" t="s">
        <v>802</v>
      </c>
    </row>
    <row r="236" spans="1:21" x14ac:dyDescent="0.2">
      <c r="A236" s="1" t="s">
        <v>802</v>
      </c>
      <c r="B236" s="130" t="s">
        <v>190</v>
      </c>
      <c r="C236" s="69" t="s">
        <v>160</v>
      </c>
      <c r="D236" s="21" t="s">
        <v>193</v>
      </c>
      <c r="E236" s="103" t="s">
        <v>62</v>
      </c>
      <c r="F236" s="61">
        <v>6</v>
      </c>
      <c r="G236" s="55">
        <v>0.6</v>
      </c>
      <c r="H236" s="112"/>
      <c r="I236" s="138"/>
      <c r="J236" s="91"/>
      <c r="K236" s="143"/>
      <c r="L236" s="141"/>
      <c r="M236" s="166"/>
      <c r="N236" s="171"/>
      <c r="O236" s="144"/>
      <c r="P236" s="152"/>
      <c r="Q236" s="166"/>
      <c r="R236" s="171"/>
      <c r="S236" s="23">
        <f t="shared" si="22"/>
        <v>0</v>
      </c>
      <c r="T236" s="23">
        <f t="shared" si="23"/>
        <v>0</v>
      </c>
    </row>
    <row r="237" spans="1:21" x14ac:dyDescent="0.2">
      <c r="A237" s="1" t="s">
        <v>802</v>
      </c>
      <c r="B237" s="131" t="s">
        <v>199</v>
      </c>
      <c r="C237" s="70" t="s">
        <v>160</v>
      </c>
      <c r="D237" s="22" t="s">
        <v>200</v>
      </c>
      <c r="E237" s="104" t="s">
        <v>82</v>
      </c>
      <c r="F237" s="61">
        <v>7</v>
      </c>
      <c r="G237" s="54"/>
      <c r="H237" s="114">
        <v>1</v>
      </c>
      <c r="I237" s="138">
        <f t="shared" si="19"/>
        <v>8</v>
      </c>
      <c r="J237" s="93" t="s">
        <v>815</v>
      </c>
      <c r="K237" s="143">
        <f t="shared" si="18"/>
        <v>5</v>
      </c>
      <c r="L237" s="141"/>
      <c r="M237" s="166">
        <f>IFERROR((VLOOKUP(B237,'conso aed'!A:B,2,FALSE)),0)</f>
        <v>5</v>
      </c>
      <c r="N237" s="171">
        <f t="shared" si="20"/>
        <v>0</v>
      </c>
      <c r="O237" s="144">
        <v>3</v>
      </c>
      <c r="P237" s="152"/>
      <c r="Q237" s="166">
        <f>IFERROR((VLOOKUP(B237,'conso ade'!A:B,2,FALSE)),0)</f>
        <v>2</v>
      </c>
      <c r="R237" s="171">
        <f t="shared" si="21"/>
        <v>1</v>
      </c>
      <c r="S237" s="23">
        <f t="shared" si="22"/>
        <v>0</v>
      </c>
      <c r="T237" s="23">
        <f t="shared" si="23"/>
        <v>1</v>
      </c>
      <c r="U237" s="14" t="s">
        <v>802</v>
      </c>
    </row>
    <row r="238" spans="1:21" x14ac:dyDescent="0.2">
      <c r="A238" s="1" t="s">
        <v>802</v>
      </c>
      <c r="B238" s="127" t="s">
        <v>207</v>
      </c>
      <c r="C238" s="67" t="s">
        <v>160</v>
      </c>
      <c r="D238" s="6" t="s">
        <v>208</v>
      </c>
      <c r="E238" s="97" t="s">
        <v>85</v>
      </c>
      <c r="F238" s="61">
        <v>5</v>
      </c>
      <c r="G238" s="54"/>
      <c r="H238" s="112"/>
      <c r="I238" s="138">
        <f t="shared" si="19"/>
        <v>5</v>
      </c>
      <c r="J238" s="91"/>
      <c r="K238" s="143">
        <f t="shared" si="18"/>
        <v>4</v>
      </c>
      <c r="L238" s="141"/>
      <c r="M238" s="166">
        <f>IFERROR((VLOOKUP(B238,'conso aed'!A:B,2,FALSE)),0)</f>
        <v>4.3230000000000004</v>
      </c>
      <c r="N238" s="171">
        <f t="shared" si="20"/>
        <v>-0.3230000000000004</v>
      </c>
      <c r="O238" s="144">
        <v>1</v>
      </c>
      <c r="P238" s="152"/>
      <c r="Q238" s="166">
        <f>IFERROR((VLOOKUP(B238,'conso ade'!A:B,2,FALSE)),0)</f>
        <v>1</v>
      </c>
      <c r="R238" s="171">
        <f t="shared" si="21"/>
        <v>0</v>
      </c>
      <c r="S238" s="23">
        <f t="shared" si="22"/>
        <v>0</v>
      </c>
      <c r="T238" s="23">
        <f t="shared" si="23"/>
        <v>-0.3230000000000004</v>
      </c>
    </row>
    <row r="239" spans="1:21" x14ac:dyDescent="0.2">
      <c r="A239" s="1" t="s">
        <v>802</v>
      </c>
      <c r="B239" s="127" t="s">
        <v>201</v>
      </c>
      <c r="C239" s="67" t="s">
        <v>160</v>
      </c>
      <c r="D239" s="6" t="s">
        <v>202</v>
      </c>
      <c r="E239" s="97" t="s">
        <v>203</v>
      </c>
      <c r="F239" s="61">
        <v>6</v>
      </c>
      <c r="G239" s="54"/>
      <c r="H239" s="112"/>
      <c r="I239" s="138">
        <f t="shared" si="19"/>
        <v>6</v>
      </c>
      <c r="J239" s="91"/>
      <c r="K239" s="143">
        <f t="shared" si="18"/>
        <v>6</v>
      </c>
      <c r="L239" s="141"/>
      <c r="M239" s="166">
        <f>IFERROR((VLOOKUP(B239,'conso aed'!A:B,2,FALSE)),0)</f>
        <v>6</v>
      </c>
      <c r="N239" s="171">
        <f t="shared" si="20"/>
        <v>0</v>
      </c>
      <c r="O239" s="144"/>
      <c r="P239" s="152"/>
      <c r="Q239" s="166">
        <f>IFERROR((VLOOKUP(B239,'conso ade'!A:B,2,FALSE)),0)</f>
        <v>0</v>
      </c>
      <c r="R239" s="171">
        <f t="shared" si="21"/>
        <v>0</v>
      </c>
      <c r="S239" s="23">
        <f t="shared" si="22"/>
        <v>0</v>
      </c>
      <c r="T239" s="23">
        <f t="shared" si="23"/>
        <v>0</v>
      </c>
    </row>
    <row r="240" spans="1:21" x14ac:dyDescent="0.2">
      <c r="A240" s="1" t="s">
        <v>802</v>
      </c>
      <c r="B240" s="132" t="s">
        <v>213</v>
      </c>
      <c r="C240" s="67" t="s">
        <v>160</v>
      </c>
      <c r="D240" s="7" t="s">
        <v>214</v>
      </c>
      <c r="E240" s="105" t="s">
        <v>110</v>
      </c>
      <c r="F240" s="61">
        <v>5.0999999999999996</v>
      </c>
      <c r="G240" s="54"/>
      <c r="H240" s="112">
        <v>0.4</v>
      </c>
      <c r="I240" s="138">
        <f t="shared" si="19"/>
        <v>5.5</v>
      </c>
      <c r="J240" s="91"/>
      <c r="K240" s="143">
        <f t="shared" si="18"/>
        <v>4.5</v>
      </c>
      <c r="L240" s="141"/>
      <c r="M240" s="166">
        <f>IFERROR((VLOOKUP(B240,'conso aed'!A:B,2,FALSE)),0)</f>
        <v>3.7</v>
      </c>
      <c r="N240" s="171">
        <f t="shared" si="20"/>
        <v>0.79999999999999982</v>
      </c>
      <c r="O240" s="144">
        <v>1</v>
      </c>
      <c r="P240" s="152"/>
      <c r="Q240" s="166">
        <f>IFERROR((VLOOKUP(B240,'conso ade'!A:B,2,FALSE)),0)</f>
        <v>1</v>
      </c>
      <c r="R240" s="171">
        <f t="shared" si="21"/>
        <v>0</v>
      </c>
      <c r="S240" s="23">
        <f t="shared" si="22"/>
        <v>0</v>
      </c>
      <c r="T240" s="23">
        <f t="shared" si="23"/>
        <v>0.79999999999999982</v>
      </c>
    </row>
    <row r="241" spans="1:23" x14ac:dyDescent="0.2">
      <c r="A241" s="1" t="s">
        <v>802</v>
      </c>
      <c r="B241" s="127" t="s">
        <v>215</v>
      </c>
      <c r="C241" s="67" t="s">
        <v>160</v>
      </c>
      <c r="D241" s="6" t="s">
        <v>216</v>
      </c>
      <c r="E241" s="97" t="s">
        <v>113</v>
      </c>
      <c r="F241" s="61">
        <v>6.5</v>
      </c>
      <c r="G241" s="54"/>
      <c r="H241" s="113"/>
      <c r="I241" s="138">
        <f t="shared" si="19"/>
        <v>6.5</v>
      </c>
      <c r="J241" s="91"/>
      <c r="K241" s="143">
        <f t="shared" si="18"/>
        <v>5.5</v>
      </c>
      <c r="L241" s="141"/>
      <c r="M241" s="166">
        <f>IFERROR((VLOOKUP(B241,'conso aed'!A:B,2,FALSE)),0)</f>
        <v>5.5</v>
      </c>
      <c r="N241" s="171">
        <f t="shared" si="20"/>
        <v>0</v>
      </c>
      <c r="O241" s="145">
        <v>1</v>
      </c>
      <c r="P241" s="153"/>
      <c r="Q241" s="166">
        <f>IFERROR((VLOOKUP(B241,'conso ade'!A:B,2,FALSE)),0)</f>
        <v>1</v>
      </c>
      <c r="R241" s="171">
        <f t="shared" si="21"/>
        <v>0</v>
      </c>
      <c r="S241" s="23">
        <f t="shared" si="22"/>
        <v>0</v>
      </c>
      <c r="T241" s="23">
        <f t="shared" si="23"/>
        <v>0</v>
      </c>
    </row>
    <row r="242" spans="1:23" x14ac:dyDescent="0.2">
      <c r="A242" s="1" t="s">
        <v>802</v>
      </c>
      <c r="B242" s="125" t="s">
        <v>209</v>
      </c>
      <c r="C242" s="67" t="s">
        <v>160</v>
      </c>
      <c r="D242" s="88" t="s">
        <v>210</v>
      </c>
      <c r="E242" s="106" t="s">
        <v>85</v>
      </c>
      <c r="F242" s="61">
        <v>8</v>
      </c>
      <c r="G242" s="55">
        <v>1</v>
      </c>
      <c r="H242" s="113"/>
      <c r="I242" s="138">
        <f t="shared" si="19"/>
        <v>9</v>
      </c>
      <c r="J242" s="91"/>
      <c r="K242" s="143">
        <f t="shared" si="18"/>
        <v>4.2</v>
      </c>
      <c r="L242" s="141"/>
      <c r="M242" s="166">
        <f>IFERROR((VLOOKUP(B242,'conso aed'!A:B,2,FALSE)),0)</f>
        <v>4.2</v>
      </c>
      <c r="N242" s="171">
        <f t="shared" si="20"/>
        <v>0</v>
      </c>
      <c r="O242" s="145">
        <f>3.8+1</f>
        <v>4.8</v>
      </c>
      <c r="P242" s="153"/>
      <c r="Q242" s="166">
        <f>IFERROR((VLOOKUP(B242,'conso ade'!A:B,2,FALSE)),0)</f>
        <v>4.8</v>
      </c>
      <c r="R242" s="171">
        <f t="shared" si="21"/>
        <v>0</v>
      </c>
      <c r="S242" s="23">
        <f t="shared" si="22"/>
        <v>0</v>
      </c>
      <c r="T242" s="23">
        <f t="shared" si="23"/>
        <v>0</v>
      </c>
      <c r="U242" s="14" t="s">
        <v>802</v>
      </c>
    </row>
    <row r="243" spans="1:23" x14ac:dyDescent="0.2">
      <c r="A243" s="1" t="s">
        <v>802</v>
      </c>
      <c r="B243" s="127" t="s">
        <v>211</v>
      </c>
      <c r="C243" s="67" t="s">
        <v>160</v>
      </c>
      <c r="D243" s="6" t="s">
        <v>767</v>
      </c>
      <c r="E243" s="97" t="s">
        <v>212</v>
      </c>
      <c r="F243" s="61">
        <v>7.9</v>
      </c>
      <c r="G243" s="54"/>
      <c r="H243" s="113"/>
      <c r="I243" s="138">
        <f t="shared" si="19"/>
        <v>7.9</v>
      </c>
      <c r="J243" s="91"/>
      <c r="K243" s="143">
        <f t="shared" si="18"/>
        <v>5.9</v>
      </c>
      <c r="L243" s="141"/>
      <c r="M243" s="166">
        <f>IFERROR((VLOOKUP(B243,'conso aed'!A:B,2,FALSE)),0)</f>
        <v>5.9</v>
      </c>
      <c r="N243" s="171">
        <f t="shared" si="20"/>
        <v>0</v>
      </c>
      <c r="O243" s="145">
        <v>2</v>
      </c>
      <c r="P243" s="153"/>
      <c r="Q243" s="166">
        <f>IFERROR((VLOOKUP(B243,'conso ade'!A:B,2,FALSE)),0)</f>
        <v>2</v>
      </c>
      <c r="R243" s="171">
        <f t="shared" si="21"/>
        <v>0</v>
      </c>
      <c r="S243" s="23">
        <f t="shared" si="22"/>
        <v>0</v>
      </c>
      <c r="T243" s="23">
        <f t="shared" si="23"/>
        <v>0</v>
      </c>
    </row>
    <row r="244" spans="1:23" x14ac:dyDescent="0.2">
      <c r="A244" s="1" t="s">
        <v>802</v>
      </c>
      <c r="B244" s="127" t="s">
        <v>197</v>
      </c>
      <c r="C244" s="67" t="s">
        <v>160</v>
      </c>
      <c r="D244" s="6" t="s">
        <v>198</v>
      </c>
      <c r="E244" s="97" t="s">
        <v>74</v>
      </c>
      <c r="F244" s="61">
        <v>5.5</v>
      </c>
      <c r="G244" s="54"/>
      <c r="H244" s="113"/>
      <c r="I244" s="138">
        <f t="shared" si="19"/>
        <v>5.5</v>
      </c>
      <c r="J244" s="91"/>
      <c r="K244" s="143">
        <f t="shared" si="18"/>
        <v>5.5</v>
      </c>
      <c r="L244" s="141"/>
      <c r="M244" s="166">
        <f>IFERROR((VLOOKUP(B244,'conso aed'!A:B,2,FALSE)),0)</f>
        <v>5.5</v>
      </c>
      <c r="N244" s="171">
        <f t="shared" si="20"/>
        <v>0</v>
      </c>
      <c r="O244" s="145"/>
      <c r="P244" s="153"/>
      <c r="Q244" s="166">
        <f>IFERROR((VLOOKUP(B244,'conso ade'!A:B,2,FALSE)),0)</f>
        <v>0</v>
      </c>
      <c r="R244" s="171">
        <f t="shared" si="21"/>
        <v>0</v>
      </c>
      <c r="S244" s="23">
        <f t="shared" si="22"/>
        <v>0</v>
      </c>
      <c r="T244" s="23">
        <f t="shared" si="23"/>
        <v>0</v>
      </c>
    </row>
    <row r="245" spans="1:23" x14ac:dyDescent="0.2">
      <c r="A245" s="1" t="s">
        <v>802</v>
      </c>
      <c r="B245" s="127" t="s">
        <v>194</v>
      </c>
      <c r="C245" s="67" t="s">
        <v>160</v>
      </c>
      <c r="D245" s="6" t="s">
        <v>195</v>
      </c>
      <c r="E245" s="97" t="s">
        <v>196</v>
      </c>
      <c r="F245" s="61">
        <v>3</v>
      </c>
      <c r="G245" s="54"/>
      <c r="H245" s="112"/>
      <c r="I245" s="138">
        <f t="shared" si="19"/>
        <v>3</v>
      </c>
      <c r="J245" s="91"/>
      <c r="K245" s="143">
        <f t="shared" si="18"/>
        <v>2</v>
      </c>
      <c r="L245" s="141"/>
      <c r="M245" s="166">
        <f>IFERROR((VLOOKUP(B245,'conso aed'!A:B,2,FALSE)),0)</f>
        <v>2</v>
      </c>
      <c r="N245" s="171">
        <f t="shared" si="20"/>
        <v>0</v>
      </c>
      <c r="O245" s="144">
        <v>1</v>
      </c>
      <c r="P245" s="152"/>
      <c r="Q245" s="166">
        <f>IFERROR((VLOOKUP(B245,'conso ade'!A:B,2,FALSE)),0)</f>
        <v>1</v>
      </c>
      <c r="R245" s="171">
        <f t="shared" si="21"/>
        <v>0</v>
      </c>
      <c r="S245" s="23">
        <f t="shared" si="22"/>
        <v>0</v>
      </c>
      <c r="T245" s="23">
        <f t="shared" si="23"/>
        <v>0</v>
      </c>
    </row>
    <row r="246" spans="1:23" x14ac:dyDescent="0.2">
      <c r="A246" s="1" t="s">
        <v>802</v>
      </c>
      <c r="B246" s="127" t="s">
        <v>204</v>
      </c>
      <c r="C246" s="67" t="s">
        <v>160</v>
      </c>
      <c r="D246" s="6" t="s">
        <v>205</v>
      </c>
      <c r="E246" s="97" t="s">
        <v>206</v>
      </c>
      <c r="F246" s="61">
        <v>5.8</v>
      </c>
      <c r="G246" s="54"/>
      <c r="H246" s="112"/>
      <c r="I246" s="138">
        <f t="shared" si="19"/>
        <v>5.8</v>
      </c>
      <c r="J246" s="91"/>
      <c r="K246" s="143">
        <f t="shared" si="18"/>
        <v>3</v>
      </c>
      <c r="L246" s="141"/>
      <c r="M246" s="166">
        <f>IFERROR((VLOOKUP(B246,'conso aed'!A:B,2,FALSE)),0)</f>
        <v>3</v>
      </c>
      <c r="N246" s="171">
        <f t="shared" si="20"/>
        <v>0</v>
      </c>
      <c r="O246" s="144">
        <v>2.8</v>
      </c>
      <c r="P246" s="152"/>
      <c r="Q246" s="166">
        <f>IFERROR((VLOOKUP(B246,'conso ade'!A:B,2,FALSE)),0)</f>
        <v>2.8</v>
      </c>
      <c r="R246" s="171">
        <f t="shared" si="21"/>
        <v>0</v>
      </c>
      <c r="S246" s="23">
        <f t="shared" si="22"/>
        <v>0</v>
      </c>
      <c r="T246" s="23">
        <f t="shared" si="23"/>
        <v>0</v>
      </c>
    </row>
    <row r="247" spans="1:23" x14ac:dyDescent="0.2">
      <c r="A247" s="1" t="s">
        <v>802</v>
      </c>
      <c r="B247" s="121" t="s">
        <v>226</v>
      </c>
      <c r="C247" s="67" t="s">
        <v>160</v>
      </c>
      <c r="D247" s="9" t="s">
        <v>446</v>
      </c>
      <c r="E247" s="96" t="s">
        <v>228</v>
      </c>
      <c r="F247" s="61">
        <v>6.4</v>
      </c>
      <c r="G247" s="54"/>
      <c r="H247" s="112"/>
      <c r="I247" s="138">
        <f t="shared" si="19"/>
        <v>6.4</v>
      </c>
      <c r="J247" s="91"/>
      <c r="K247" s="143">
        <f t="shared" si="18"/>
        <v>4.9000000000000004</v>
      </c>
      <c r="L247" s="141"/>
      <c r="M247" s="166">
        <f>IFERROR((VLOOKUP(B247,'conso aed'!A:B,2,FALSE)),0)</f>
        <v>4.9000000000000004</v>
      </c>
      <c r="N247" s="171">
        <f t="shared" si="20"/>
        <v>0</v>
      </c>
      <c r="O247" s="144">
        <v>1.5</v>
      </c>
      <c r="P247" s="152"/>
      <c r="Q247" s="166">
        <f>IFERROR((VLOOKUP(B247,'conso ade'!A:B,2,FALSE)),0)</f>
        <v>1.5</v>
      </c>
      <c r="R247" s="171">
        <f t="shared" si="21"/>
        <v>0</v>
      </c>
      <c r="S247" s="23">
        <f t="shared" si="22"/>
        <v>0</v>
      </c>
      <c r="T247" s="23">
        <f t="shared" si="23"/>
        <v>0</v>
      </c>
    </row>
    <row r="248" spans="1:23" x14ac:dyDescent="0.2">
      <c r="A248" s="1" t="s">
        <v>802</v>
      </c>
      <c r="B248" s="127" t="s">
        <v>220</v>
      </c>
      <c r="C248" s="67" t="s">
        <v>160</v>
      </c>
      <c r="D248" s="6" t="s">
        <v>140</v>
      </c>
      <c r="E248" s="97" t="s">
        <v>221</v>
      </c>
      <c r="F248" s="61">
        <v>9.4</v>
      </c>
      <c r="G248" s="54"/>
      <c r="H248" s="113"/>
      <c r="I248" s="138">
        <f t="shared" si="19"/>
        <v>9.4</v>
      </c>
      <c r="J248" s="91"/>
      <c r="K248" s="143">
        <f t="shared" si="18"/>
        <v>9.4</v>
      </c>
      <c r="L248" s="141"/>
      <c r="M248" s="166">
        <f>IFERROR((VLOOKUP(B248,'conso aed'!A:B,2,FALSE)),0)</f>
        <v>9.3999999999999986</v>
      </c>
      <c r="N248" s="171">
        <f t="shared" si="20"/>
        <v>0</v>
      </c>
      <c r="O248" s="145"/>
      <c r="P248" s="153"/>
      <c r="Q248" s="166">
        <f>IFERROR((VLOOKUP(B248,'conso ade'!A:B,2,FALSE)),0)</f>
        <v>0</v>
      </c>
      <c r="R248" s="171">
        <f t="shared" si="21"/>
        <v>0</v>
      </c>
      <c r="S248" s="23">
        <f t="shared" si="22"/>
        <v>0</v>
      </c>
      <c r="T248" s="23">
        <f t="shared" si="23"/>
        <v>1.7763568394002505E-15</v>
      </c>
    </row>
    <row r="249" spans="1:23" x14ac:dyDescent="0.2">
      <c r="A249" s="1" t="s">
        <v>802</v>
      </c>
      <c r="B249" s="127" t="s">
        <v>222</v>
      </c>
      <c r="C249" s="67" t="s">
        <v>160</v>
      </c>
      <c r="D249" s="6" t="s">
        <v>223</v>
      </c>
      <c r="E249" s="97" t="s">
        <v>136</v>
      </c>
      <c r="F249" s="61">
        <v>8</v>
      </c>
      <c r="G249" s="54"/>
      <c r="H249" s="113">
        <v>1</v>
      </c>
      <c r="I249" s="138">
        <f t="shared" si="19"/>
        <v>9</v>
      </c>
      <c r="J249" s="91"/>
      <c r="K249" s="143">
        <f t="shared" si="18"/>
        <v>6.5</v>
      </c>
      <c r="L249" s="141"/>
      <c r="M249" s="166">
        <f>IFERROR((VLOOKUP(B249,'conso aed'!A:B,2,FALSE)),0)</f>
        <v>6.5</v>
      </c>
      <c r="N249" s="171">
        <f t="shared" si="20"/>
        <v>0</v>
      </c>
      <c r="O249" s="145">
        <v>2.5</v>
      </c>
      <c r="P249" s="153"/>
      <c r="Q249" s="166">
        <f>IFERROR((VLOOKUP(B249,'conso ade'!A:B,2,FALSE)),0)</f>
        <v>2.5</v>
      </c>
      <c r="R249" s="171">
        <f t="shared" si="21"/>
        <v>0</v>
      </c>
      <c r="S249" s="23">
        <f t="shared" si="22"/>
        <v>0</v>
      </c>
      <c r="T249" s="23">
        <f t="shared" si="23"/>
        <v>0</v>
      </c>
    </row>
    <row r="250" spans="1:23" x14ac:dyDescent="0.2">
      <c r="A250" s="1" t="s">
        <v>802</v>
      </c>
      <c r="B250" s="127" t="s">
        <v>224</v>
      </c>
      <c r="C250" s="67" t="s">
        <v>160</v>
      </c>
      <c r="D250" s="6" t="s">
        <v>225</v>
      </c>
      <c r="E250" s="97" t="s">
        <v>143</v>
      </c>
      <c r="F250" s="61">
        <v>8</v>
      </c>
      <c r="G250" s="54"/>
      <c r="H250" s="113"/>
      <c r="I250" s="138">
        <f t="shared" si="19"/>
        <v>8</v>
      </c>
      <c r="J250" s="91"/>
      <c r="K250" s="143">
        <f t="shared" si="18"/>
        <v>4</v>
      </c>
      <c r="L250" s="141"/>
      <c r="M250" s="166">
        <f>IFERROR((VLOOKUP(B250,'conso aed'!A:B,2,FALSE)),0)</f>
        <v>4</v>
      </c>
      <c r="N250" s="171">
        <f t="shared" si="20"/>
        <v>0</v>
      </c>
      <c r="O250" s="145">
        <v>4</v>
      </c>
      <c r="P250" s="153"/>
      <c r="Q250" s="166">
        <f>IFERROR((VLOOKUP(B250,'conso ade'!A:B,2,FALSE)),0)</f>
        <v>4</v>
      </c>
      <c r="R250" s="171">
        <f t="shared" si="21"/>
        <v>0</v>
      </c>
      <c r="S250" s="23">
        <f t="shared" si="22"/>
        <v>0</v>
      </c>
      <c r="T250" s="23">
        <f t="shared" si="23"/>
        <v>0</v>
      </c>
    </row>
    <row r="251" spans="1:23" x14ac:dyDescent="0.2">
      <c r="A251" s="1" t="s">
        <v>802</v>
      </c>
      <c r="B251" s="127" t="s">
        <v>234</v>
      </c>
      <c r="C251" s="67" t="s">
        <v>160</v>
      </c>
      <c r="D251" s="6" t="s">
        <v>235</v>
      </c>
      <c r="E251" s="97" t="s">
        <v>236</v>
      </c>
      <c r="F251" s="61">
        <v>5.2</v>
      </c>
      <c r="G251" s="54"/>
      <c r="H251" s="112"/>
      <c r="I251" s="138">
        <f t="shared" si="19"/>
        <v>5.2</v>
      </c>
      <c r="J251" s="91"/>
      <c r="K251" s="143">
        <f t="shared" si="18"/>
        <v>3.7</v>
      </c>
      <c r="L251" s="141"/>
      <c r="M251" s="166">
        <f>IFERROR((VLOOKUP(B251,'conso aed'!A:B,2,FALSE)),0)</f>
        <v>3.7</v>
      </c>
      <c r="N251" s="171">
        <f t="shared" si="20"/>
        <v>0</v>
      </c>
      <c r="O251" s="144">
        <v>1.5</v>
      </c>
      <c r="P251" s="152"/>
      <c r="Q251" s="166">
        <f>IFERROR((VLOOKUP(B251,'conso ade'!A:B,2,FALSE)),0)</f>
        <v>1.5</v>
      </c>
      <c r="R251" s="171">
        <f t="shared" si="21"/>
        <v>0</v>
      </c>
      <c r="S251" s="23">
        <f t="shared" si="22"/>
        <v>0</v>
      </c>
      <c r="T251" s="23">
        <f t="shared" si="23"/>
        <v>0</v>
      </c>
    </row>
    <row r="252" spans="1:23" x14ac:dyDescent="0.2">
      <c r="A252" s="1" t="s">
        <v>802</v>
      </c>
      <c r="B252" s="127" t="s">
        <v>217</v>
      </c>
      <c r="C252" s="67" t="s">
        <v>160</v>
      </c>
      <c r="D252" s="6" t="s">
        <v>218</v>
      </c>
      <c r="E252" s="97" t="s">
        <v>219</v>
      </c>
      <c r="F252" s="61">
        <v>7.6</v>
      </c>
      <c r="G252" s="54"/>
      <c r="H252" s="113"/>
      <c r="I252" s="138">
        <f t="shared" si="19"/>
        <v>7.6</v>
      </c>
      <c r="J252" s="91"/>
      <c r="K252" s="143">
        <f t="shared" si="18"/>
        <v>7.1</v>
      </c>
      <c r="L252" s="141"/>
      <c r="M252" s="166">
        <f>IFERROR((VLOOKUP(B252,'conso aed'!A:B,2,FALSE)),0)</f>
        <v>6.6</v>
      </c>
      <c r="N252" s="171">
        <f t="shared" si="20"/>
        <v>0.5</v>
      </c>
      <c r="O252" s="145">
        <v>0.5</v>
      </c>
      <c r="P252" s="153"/>
      <c r="Q252" s="166">
        <f>IFERROR((VLOOKUP(B252,'conso ade'!A:B,2,FALSE)),0)</f>
        <v>0.5</v>
      </c>
      <c r="R252" s="171">
        <f t="shared" si="21"/>
        <v>0</v>
      </c>
      <c r="S252" s="23">
        <f t="shared" si="22"/>
        <v>0</v>
      </c>
      <c r="T252" s="23">
        <f t="shared" si="23"/>
        <v>0.5</v>
      </c>
    </row>
    <row r="253" spans="1:23" x14ac:dyDescent="0.2">
      <c r="A253" s="1" t="s">
        <v>802</v>
      </c>
      <c r="B253" s="125" t="s">
        <v>232</v>
      </c>
      <c r="C253" s="67" t="s">
        <v>160</v>
      </c>
      <c r="D253" s="88" t="s">
        <v>233</v>
      </c>
      <c r="E253" s="106" t="s">
        <v>154</v>
      </c>
      <c r="F253" s="61">
        <v>6.3</v>
      </c>
      <c r="G253" s="54"/>
      <c r="H253" s="112"/>
      <c r="I253" s="138">
        <f t="shared" si="19"/>
        <v>6.3</v>
      </c>
      <c r="J253" s="91"/>
      <c r="K253" s="143">
        <f t="shared" si="18"/>
        <v>4.3</v>
      </c>
      <c r="L253" s="141"/>
      <c r="M253" s="166">
        <f>IFERROR((VLOOKUP(B253,'conso aed'!A:B,2,FALSE)),0)</f>
        <v>4.3</v>
      </c>
      <c r="N253" s="171">
        <f t="shared" si="20"/>
        <v>0</v>
      </c>
      <c r="O253" s="144">
        <v>2</v>
      </c>
      <c r="P253" s="152"/>
      <c r="Q253" s="166">
        <f>IFERROR((VLOOKUP(B253,'conso ade'!A:B,2,FALSE)),0)</f>
        <v>2</v>
      </c>
      <c r="R253" s="171">
        <f t="shared" si="21"/>
        <v>0</v>
      </c>
      <c r="S253" s="23">
        <f t="shared" si="22"/>
        <v>0</v>
      </c>
      <c r="T253" s="23">
        <f t="shared" si="23"/>
        <v>0</v>
      </c>
    </row>
    <row r="254" spans="1:23" x14ac:dyDescent="0.2">
      <c r="A254" s="1"/>
      <c r="B254" s="127" t="s">
        <v>229</v>
      </c>
      <c r="C254" s="67" t="s">
        <v>160</v>
      </c>
      <c r="D254" s="6" t="s">
        <v>230</v>
      </c>
      <c r="E254" s="97" t="s">
        <v>231</v>
      </c>
      <c r="F254" s="61">
        <v>5</v>
      </c>
      <c r="G254" s="54"/>
      <c r="H254" s="113"/>
      <c r="I254" s="138">
        <f t="shared" si="19"/>
        <v>5</v>
      </c>
      <c r="J254" s="91"/>
      <c r="K254" s="143">
        <f t="shared" si="18"/>
        <v>2.5</v>
      </c>
      <c r="L254" s="141"/>
      <c r="M254" s="166">
        <f>IFERROR((VLOOKUP(B254,'conso aed'!A:B,2,FALSE)),0)</f>
        <v>2.5</v>
      </c>
      <c r="N254" s="171">
        <f t="shared" si="20"/>
        <v>0</v>
      </c>
      <c r="O254" s="145">
        <v>2.5</v>
      </c>
      <c r="P254" s="153"/>
      <c r="Q254" s="166">
        <f>IFERROR((VLOOKUP(B254,'conso ade'!A:B,2,FALSE)),0)</f>
        <v>2.5</v>
      </c>
      <c r="R254" s="171">
        <f t="shared" si="21"/>
        <v>0</v>
      </c>
      <c r="S254" s="23">
        <f t="shared" si="22"/>
        <v>0</v>
      </c>
      <c r="T254" s="23">
        <f t="shared" si="23"/>
        <v>0</v>
      </c>
    </row>
    <row r="255" spans="1:23" ht="15" customHeight="1" x14ac:dyDescent="0.2">
      <c r="A255" s="1" t="s">
        <v>803</v>
      </c>
      <c r="B255" s="128" t="s">
        <v>15</v>
      </c>
      <c r="C255" s="68" t="s">
        <v>5</v>
      </c>
      <c r="D255" s="73" t="s">
        <v>16</v>
      </c>
      <c r="E255" s="101" t="s">
        <v>17</v>
      </c>
      <c r="F255" s="61">
        <v>19.3</v>
      </c>
      <c r="G255" s="54"/>
      <c r="H255" s="112"/>
      <c r="I255" s="138">
        <f t="shared" si="19"/>
        <v>19.3</v>
      </c>
      <c r="J255" s="91"/>
      <c r="K255" s="143">
        <f t="shared" si="18"/>
        <v>12.450000000000001</v>
      </c>
      <c r="L255" s="141"/>
      <c r="M255" s="166">
        <f>IFERROR((VLOOKUP(B255,'conso aed'!A:B,2,FALSE)),0)</f>
        <v>12.450000000000001</v>
      </c>
      <c r="N255" s="171">
        <f t="shared" si="20"/>
        <v>0</v>
      </c>
      <c r="O255" s="144">
        <v>6.85</v>
      </c>
      <c r="P255" s="152"/>
      <c r="Q255" s="166">
        <f>IFERROR((VLOOKUP(B255,'conso ade'!A:B,2,FALSE)),0)</f>
        <v>6.8500000000000005</v>
      </c>
      <c r="R255" s="171">
        <f t="shared" si="21"/>
        <v>0</v>
      </c>
      <c r="S255" s="23">
        <f t="shared" si="22"/>
        <v>0</v>
      </c>
      <c r="T255" s="23">
        <f t="shared" si="23"/>
        <v>0</v>
      </c>
      <c r="U255" s="14" t="s">
        <v>802</v>
      </c>
      <c r="W255" s="14" t="s">
        <v>833</v>
      </c>
    </row>
    <row r="256" spans="1:23" x14ac:dyDescent="0.2">
      <c r="A256" s="1"/>
      <c r="B256" s="128" t="s">
        <v>18</v>
      </c>
      <c r="C256" s="68" t="s">
        <v>5</v>
      </c>
      <c r="D256" s="73" t="s">
        <v>19</v>
      </c>
      <c r="E256" s="101" t="s">
        <v>20</v>
      </c>
      <c r="F256" s="61">
        <v>13.2</v>
      </c>
      <c r="G256" s="54"/>
      <c r="H256" s="113"/>
      <c r="I256" s="138">
        <f t="shared" si="19"/>
        <v>13.2</v>
      </c>
      <c r="J256" s="91"/>
      <c r="K256" s="143">
        <f t="shared" si="18"/>
        <v>11.2</v>
      </c>
      <c r="L256" s="141"/>
      <c r="M256" s="166">
        <f>IFERROR((VLOOKUP(B256,'conso aed'!A:B,2,FALSE)),0)</f>
        <v>11.2</v>
      </c>
      <c r="N256" s="171">
        <f t="shared" si="20"/>
        <v>0</v>
      </c>
      <c r="O256" s="145">
        <v>2</v>
      </c>
      <c r="P256" s="153"/>
      <c r="Q256" s="166">
        <f>IFERROR((VLOOKUP(B256,'conso ade'!A:B,2,FALSE)),0)</f>
        <v>2</v>
      </c>
      <c r="R256" s="171">
        <f t="shared" si="21"/>
        <v>0</v>
      </c>
      <c r="S256" s="23">
        <f t="shared" si="22"/>
        <v>0</v>
      </c>
      <c r="T256" s="23">
        <f t="shared" si="23"/>
        <v>0</v>
      </c>
    </row>
    <row r="257" spans="1:21" x14ac:dyDescent="0.2">
      <c r="A257" s="1" t="s">
        <v>802</v>
      </c>
      <c r="B257" s="128" t="s">
        <v>23</v>
      </c>
      <c r="C257" s="68" t="s">
        <v>5</v>
      </c>
      <c r="D257" s="73" t="s">
        <v>24</v>
      </c>
      <c r="E257" s="101" t="s">
        <v>25</v>
      </c>
      <c r="F257" s="76">
        <v>12.1</v>
      </c>
      <c r="G257" s="54"/>
      <c r="H257" s="112"/>
      <c r="I257" s="138">
        <f t="shared" si="19"/>
        <v>12.1</v>
      </c>
      <c r="J257" s="91"/>
      <c r="K257" s="143">
        <f t="shared" si="18"/>
        <v>10.299999999999999</v>
      </c>
      <c r="L257" s="141"/>
      <c r="M257" s="166">
        <f>IFERROR((VLOOKUP(B257,'conso aed'!A:B,2,FALSE)),0)</f>
        <v>9.8000000000000007</v>
      </c>
      <c r="N257" s="171">
        <f t="shared" si="20"/>
        <v>0.49999999999999822</v>
      </c>
      <c r="O257" s="144">
        <v>1.8</v>
      </c>
      <c r="P257" s="152"/>
      <c r="Q257" s="166">
        <f>IFERROR((VLOOKUP(B257,'conso ade'!A:B,2,FALSE)),0)</f>
        <v>1.8</v>
      </c>
      <c r="R257" s="171">
        <f t="shared" si="21"/>
        <v>0</v>
      </c>
      <c r="S257" s="23">
        <f t="shared" si="22"/>
        <v>6.6613381477509392E-16</v>
      </c>
      <c r="T257" s="23">
        <f t="shared" si="23"/>
        <v>0.49999999999999889</v>
      </c>
    </row>
    <row r="258" spans="1:21" x14ac:dyDescent="0.2">
      <c r="A258" s="1" t="s">
        <v>802</v>
      </c>
      <c r="B258" s="132" t="s">
        <v>26</v>
      </c>
      <c r="C258" s="67" t="s">
        <v>5</v>
      </c>
      <c r="D258" s="7" t="s">
        <v>27</v>
      </c>
      <c r="E258" s="105" t="s">
        <v>25</v>
      </c>
      <c r="F258" s="76">
        <v>6.8</v>
      </c>
      <c r="G258" s="54"/>
      <c r="H258" s="112"/>
      <c r="I258" s="138">
        <f t="shared" si="19"/>
        <v>6.8</v>
      </c>
      <c r="J258" s="91"/>
      <c r="K258" s="143">
        <f t="shared" si="18"/>
        <v>6.8</v>
      </c>
      <c r="L258" s="141"/>
      <c r="M258" s="166">
        <f>IFERROR((VLOOKUP(B258,'conso aed'!A:B,2,FALSE)),0)</f>
        <v>6.8</v>
      </c>
      <c r="N258" s="171">
        <f t="shared" si="20"/>
        <v>0</v>
      </c>
      <c r="O258" s="144"/>
      <c r="P258" s="152"/>
      <c r="Q258" s="166">
        <f>IFERROR((VLOOKUP(B258,'conso ade'!A:B,2,FALSE)),0)</f>
        <v>0</v>
      </c>
      <c r="R258" s="171">
        <f t="shared" si="21"/>
        <v>0</v>
      </c>
      <c r="S258" s="23">
        <f t="shared" si="22"/>
        <v>0</v>
      </c>
      <c r="T258" s="23">
        <f t="shared" si="23"/>
        <v>0</v>
      </c>
    </row>
    <row r="259" spans="1:21" x14ac:dyDescent="0.2">
      <c r="A259" s="1" t="s">
        <v>802</v>
      </c>
      <c r="B259" s="132" t="s">
        <v>28</v>
      </c>
      <c r="C259" s="67" t="s">
        <v>5</v>
      </c>
      <c r="D259" s="7" t="s">
        <v>29</v>
      </c>
      <c r="E259" s="105" t="s">
        <v>25</v>
      </c>
      <c r="F259" s="76">
        <v>10.9</v>
      </c>
      <c r="G259" s="54"/>
      <c r="H259" s="113"/>
      <c r="I259" s="138">
        <f t="shared" si="19"/>
        <v>10.9</v>
      </c>
      <c r="J259" s="91"/>
      <c r="K259" s="143">
        <f t="shared" si="18"/>
        <v>9.9</v>
      </c>
      <c r="L259" s="141"/>
      <c r="M259" s="166">
        <f>IFERROR((VLOOKUP(B259,'conso aed'!A:B,2,FALSE)),0)</f>
        <v>9.4</v>
      </c>
      <c r="N259" s="171">
        <f t="shared" si="20"/>
        <v>0.5</v>
      </c>
      <c r="O259" s="145">
        <v>1</v>
      </c>
      <c r="P259" s="153"/>
      <c r="Q259" s="166">
        <f>IFERROR((VLOOKUP(B259,'conso ade'!A:B,2,FALSE)),0)</f>
        <v>1</v>
      </c>
      <c r="R259" s="171">
        <f t="shared" si="21"/>
        <v>0</v>
      </c>
      <c r="S259" s="23">
        <f t="shared" si="22"/>
        <v>0</v>
      </c>
      <c r="T259" s="23">
        <f t="shared" si="23"/>
        <v>0.5</v>
      </c>
    </row>
    <row r="260" spans="1:21" x14ac:dyDescent="0.2">
      <c r="A260" s="1" t="s">
        <v>802</v>
      </c>
      <c r="B260" s="132" t="s">
        <v>30</v>
      </c>
      <c r="C260" s="67" t="s">
        <v>5</v>
      </c>
      <c r="D260" s="7" t="s">
        <v>31</v>
      </c>
      <c r="E260" s="105" t="s">
        <v>25</v>
      </c>
      <c r="F260" s="76">
        <v>10.5</v>
      </c>
      <c r="G260" s="54"/>
      <c r="H260" s="112"/>
      <c r="I260" s="138">
        <f t="shared" si="19"/>
        <v>10.5</v>
      </c>
      <c r="J260" s="91"/>
      <c r="K260" s="143">
        <f t="shared" ref="K260:K313" si="24">I260-L260-O260-P260</f>
        <v>8.6</v>
      </c>
      <c r="L260" s="141"/>
      <c r="M260" s="166">
        <f>IFERROR((VLOOKUP(B260,'conso aed'!A:B,2,FALSE)),0)</f>
        <v>8.6</v>
      </c>
      <c r="N260" s="171">
        <f t="shared" si="20"/>
        <v>0</v>
      </c>
      <c r="O260" s="144">
        <v>1.9</v>
      </c>
      <c r="P260" s="152"/>
      <c r="Q260" s="166">
        <f>IFERROR((VLOOKUP(B260,'conso ade'!A:B,2,FALSE)),0)</f>
        <v>1.9</v>
      </c>
      <c r="R260" s="171">
        <f t="shared" si="21"/>
        <v>0</v>
      </c>
      <c r="S260" s="23">
        <f t="shared" si="22"/>
        <v>4.4408920985006262E-16</v>
      </c>
      <c r="T260" s="23">
        <f t="shared" si="23"/>
        <v>0</v>
      </c>
    </row>
    <row r="261" spans="1:21" x14ac:dyDescent="0.2">
      <c r="A261" s="1" t="s">
        <v>802</v>
      </c>
      <c r="B261" s="125" t="s">
        <v>32</v>
      </c>
      <c r="C261" s="67" t="s">
        <v>5</v>
      </c>
      <c r="D261" s="88" t="s">
        <v>33</v>
      </c>
      <c r="E261" s="106" t="s">
        <v>25</v>
      </c>
      <c r="F261" s="76">
        <v>14.2</v>
      </c>
      <c r="G261" s="54"/>
      <c r="H261" s="117"/>
      <c r="I261" s="138">
        <f t="shared" ref="I261:I313" si="25">F261+G261+H261</f>
        <v>14.2</v>
      </c>
      <c r="J261" s="91"/>
      <c r="K261" s="143">
        <f t="shared" si="24"/>
        <v>10.299999999999999</v>
      </c>
      <c r="L261" s="141"/>
      <c r="M261" s="166">
        <f>IFERROR((VLOOKUP(B261,'conso aed'!A:B,2,FALSE)),0)</f>
        <v>10.299999999999997</v>
      </c>
      <c r="N261" s="171">
        <f t="shared" ref="N261:N313" si="26">K261+L261-M261</f>
        <v>0</v>
      </c>
      <c r="O261" s="144">
        <v>3.9000000000000004</v>
      </c>
      <c r="P261" s="152"/>
      <c r="Q261" s="166">
        <f>IFERROR((VLOOKUP(B261,'conso ade'!A:B,2,FALSE)),0)</f>
        <v>3.9</v>
      </c>
      <c r="R261" s="171">
        <f t="shared" ref="R261:R313" si="27">O261+P261-Q261</f>
        <v>0</v>
      </c>
      <c r="S261" s="23">
        <f t="shared" ref="S261:S313" si="28">I261-K261-L261-O261-P261</f>
        <v>0</v>
      </c>
      <c r="T261" s="23">
        <f t="shared" ref="T261:T314" si="29">+K261+L261+O261+P261-M261-Q261</f>
        <v>0</v>
      </c>
    </row>
    <row r="262" spans="1:21" x14ac:dyDescent="0.2">
      <c r="A262" s="1" t="s">
        <v>802</v>
      </c>
      <c r="B262" s="132" t="s">
        <v>39</v>
      </c>
      <c r="C262" s="67" t="s">
        <v>5</v>
      </c>
      <c r="D262" s="7" t="s">
        <v>40</v>
      </c>
      <c r="E262" s="105" t="s">
        <v>41</v>
      </c>
      <c r="F262" s="76">
        <v>18.3</v>
      </c>
      <c r="G262" s="54"/>
      <c r="H262" s="115"/>
      <c r="I262" s="138">
        <f t="shared" si="25"/>
        <v>18.3</v>
      </c>
      <c r="J262" s="91"/>
      <c r="K262" s="143">
        <f t="shared" si="24"/>
        <v>17.3</v>
      </c>
      <c r="L262" s="141"/>
      <c r="M262" s="166">
        <f>IFERROR((VLOOKUP(B262,'conso aed'!A:B,2,FALSE)),0)</f>
        <v>17.702999999999999</v>
      </c>
      <c r="N262" s="171">
        <f t="shared" si="26"/>
        <v>-0.40299999999999869</v>
      </c>
      <c r="O262" s="145">
        <v>1</v>
      </c>
      <c r="P262" s="153"/>
      <c r="Q262" s="166">
        <f>IFERROR((VLOOKUP(B262,'conso ade'!A:B,2,FALSE)),0)</f>
        <v>0</v>
      </c>
      <c r="R262" s="171">
        <f t="shared" si="27"/>
        <v>1</v>
      </c>
      <c r="S262" s="23">
        <f t="shared" si="28"/>
        <v>0</v>
      </c>
      <c r="T262" s="23">
        <f t="shared" si="29"/>
        <v>0.59700000000000131</v>
      </c>
      <c r="U262" s="14" t="s">
        <v>802</v>
      </c>
    </row>
    <row r="263" spans="1:21" x14ac:dyDescent="0.2">
      <c r="A263" s="1" t="s">
        <v>802</v>
      </c>
      <c r="B263" s="132" t="s">
        <v>34</v>
      </c>
      <c r="C263" s="67" t="s">
        <v>5</v>
      </c>
      <c r="D263" s="7" t="s">
        <v>35</v>
      </c>
      <c r="E263" s="105" t="s">
        <v>36</v>
      </c>
      <c r="F263" s="76">
        <v>6.5</v>
      </c>
      <c r="G263" s="54"/>
      <c r="H263" s="113"/>
      <c r="I263" s="138">
        <f t="shared" si="25"/>
        <v>6.5</v>
      </c>
      <c r="J263" s="91"/>
      <c r="K263" s="143">
        <f t="shared" si="24"/>
        <v>6.5</v>
      </c>
      <c r="L263" s="141"/>
      <c r="M263" s="166">
        <f>IFERROR((VLOOKUP(B263,'conso aed'!A:B,2,FALSE)),0)</f>
        <v>6.5</v>
      </c>
      <c r="N263" s="171">
        <f t="shared" si="26"/>
        <v>0</v>
      </c>
      <c r="O263" s="145"/>
      <c r="P263" s="153"/>
      <c r="Q263" s="166">
        <f>IFERROR((VLOOKUP(B263,'conso ade'!A:B,2,FALSE)),0)</f>
        <v>0</v>
      </c>
      <c r="R263" s="171">
        <f t="shared" si="27"/>
        <v>0</v>
      </c>
      <c r="S263" s="23">
        <f t="shared" si="28"/>
        <v>0</v>
      </c>
      <c r="T263" s="23">
        <f t="shared" si="29"/>
        <v>0</v>
      </c>
    </row>
    <row r="264" spans="1:21" x14ac:dyDescent="0.2">
      <c r="A264" s="1" t="s">
        <v>802</v>
      </c>
      <c r="B264" s="132" t="s">
        <v>42</v>
      </c>
      <c r="C264" s="67" t="s">
        <v>5</v>
      </c>
      <c r="D264" s="7" t="s">
        <v>43</v>
      </c>
      <c r="E264" s="105" t="s">
        <v>44</v>
      </c>
      <c r="F264" s="76">
        <v>7.9</v>
      </c>
      <c r="G264" s="55"/>
      <c r="H264" s="113"/>
      <c r="I264" s="138">
        <f t="shared" si="25"/>
        <v>7.9</v>
      </c>
      <c r="J264" s="91"/>
      <c r="K264" s="143">
        <f t="shared" si="24"/>
        <v>5.9</v>
      </c>
      <c r="L264" s="141"/>
      <c r="M264" s="166">
        <f>IFERROR((VLOOKUP(B264,'conso aed'!A:B,2,FALSE)),0)</f>
        <v>6.65</v>
      </c>
      <c r="N264" s="171">
        <f t="shared" si="26"/>
        <v>-0.75</v>
      </c>
      <c r="O264" s="145">
        <v>2</v>
      </c>
      <c r="P264" s="153"/>
      <c r="Q264" s="166">
        <f>IFERROR((VLOOKUP(B264,'conso ade'!A:B,2,FALSE)),0)</f>
        <v>2</v>
      </c>
      <c r="R264" s="171">
        <f t="shared" si="27"/>
        <v>0</v>
      </c>
      <c r="S264" s="23">
        <f t="shared" si="28"/>
        <v>0</v>
      </c>
      <c r="T264" s="23">
        <f t="shared" si="29"/>
        <v>-0.75</v>
      </c>
    </row>
    <row r="265" spans="1:21" x14ac:dyDescent="0.2">
      <c r="A265" s="1" t="s">
        <v>802</v>
      </c>
      <c r="B265" s="132" t="s">
        <v>45</v>
      </c>
      <c r="C265" s="67" t="s">
        <v>5</v>
      </c>
      <c r="D265" s="7" t="s">
        <v>46</v>
      </c>
      <c r="E265" s="98" t="s">
        <v>389</v>
      </c>
      <c r="F265" s="76">
        <v>5.5</v>
      </c>
      <c r="G265" s="54"/>
      <c r="H265" s="113"/>
      <c r="I265" s="138">
        <f t="shared" si="25"/>
        <v>5.5</v>
      </c>
      <c r="J265" s="91"/>
      <c r="K265" s="143">
        <f t="shared" si="24"/>
        <v>5.5</v>
      </c>
      <c r="L265" s="141"/>
      <c r="M265" s="166">
        <f>IFERROR((VLOOKUP(B265,'conso aed'!A:B,2,FALSE)),0)</f>
        <v>4.75</v>
      </c>
      <c r="N265" s="171">
        <f t="shared" si="26"/>
        <v>0.75</v>
      </c>
      <c r="O265" s="145"/>
      <c r="P265" s="153"/>
      <c r="Q265" s="166">
        <f>IFERROR((VLOOKUP(B265,'conso ade'!A:B,2,FALSE)),0)</f>
        <v>0</v>
      </c>
      <c r="R265" s="171">
        <f t="shared" si="27"/>
        <v>0</v>
      </c>
      <c r="S265" s="23">
        <f t="shared" si="28"/>
        <v>0</v>
      </c>
      <c r="T265" s="23">
        <f t="shared" si="29"/>
        <v>0.75</v>
      </c>
    </row>
    <row r="266" spans="1:21" x14ac:dyDescent="0.2">
      <c r="A266" s="1" t="s">
        <v>802</v>
      </c>
      <c r="B266" s="132" t="s">
        <v>9</v>
      </c>
      <c r="C266" s="67" t="s">
        <v>5</v>
      </c>
      <c r="D266" s="7" t="s">
        <v>10</v>
      </c>
      <c r="E266" s="105" t="s">
        <v>11</v>
      </c>
      <c r="F266" s="76">
        <v>12.8</v>
      </c>
      <c r="G266" s="54"/>
      <c r="H266" s="113"/>
      <c r="I266" s="138">
        <f t="shared" si="25"/>
        <v>12.8</v>
      </c>
      <c r="J266" s="91"/>
      <c r="K266" s="143">
        <f t="shared" si="24"/>
        <v>11.8</v>
      </c>
      <c r="L266" s="141"/>
      <c r="M266" s="166">
        <f>IFERROR((VLOOKUP(B266,'conso aed'!A:B,2,FALSE)),0)</f>
        <v>11.8</v>
      </c>
      <c r="N266" s="171">
        <f t="shared" si="26"/>
        <v>0</v>
      </c>
      <c r="O266" s="145">
        <v>1</v>
      </c>
      <c r="P266" s="153"/>
      <c r="Q266" s="166">
        <f>IFERROR((VLOOKUP(B266,'conso ade'!A:B,2,FALSE)),0)</f>
        <v>1</v>
      </c>
      <c r="R266" s="171">
        <f t="shared" si="27"/>
        <v>0</v>
      </c>
      <c r="S266" s="23">
        <f t="shared" si="28"/>
        <v>0</v>
      </c>
      <c r="T266" s="23">
        <f t="shared" si="29"/>
        <v>0</v>
      </c>
    </row>
    <row r="267" spans="1:21" x14ac:dyDescent="0.2">
      <c r="A267" s="1" t="s">
        <v>802</v>
      </c>
      <c r="B267" s="132" t="s">
        <v>37</v>
      </c>
      <c r="C267" s="67" t="s">
        <v>5</v>
      </c>
      <c r="D267" s="7" t="s">
        <v>38</v>
      </c>
      <c r="E267" s="105" t="s">
        <v>36</v>
      </c>
      <c r="F267" s="76">
        <v>8.6999999999999993</v>
      </c>
      <c r="G267" s="54"/>
      <c r="H267" s="113"/>
      <c r="I267" s="138">
        <f t="shared" si="25"/>
        <v>8.6999999999999993</v>
      </c>
      <c r="J267" s="91"/>
      <c r="K267" s="143">
        <f t="shared" si="24"/>
        <v>8.6999999999999993</v>
      </c>
      <c r="L267" s="141"/>
      <c r="M267" s="166">
        <f>IFERROR((VLOOKUP(B267,'conso aed'!A:B,2,FALSE)),0)</f>
        <v>8.6</v>
      </c>
      <c r="N267" s="171">
        <f t="shared" si="26"/>
        <v>9.9999999999999645E-2</v>
      </c>
      <c r="O267" s="145"/>
      <c r="P267" s="153"/>
      <c r="Q267" s="166">
        <f>IFERROR((VLOOKUP(B267,'conso ade'!A:B,2,FALSE)),0)</f>
        <v>0</v>
      </c>
      <c r="R267" s="171">
        <f t="shared" si="27"/>
        <v>0</v>
      </c>
      <c r="S267" s="23">
        <f t="shared" si="28"/>
        <v>0</v>
      </c>
      <c r="T267" s="23">
        <f t="shared" si="29"/>
        <v>9.9999999999999645E-2</v>
      </c>
    </row>
    <row r="268" spans="1:21" x14ac:dyDescent="0.2">
      <c r="A268" s="1" t="s">
        <v>802</v>
      </c>
      <c r="B268" s="132" t="s">
        <v>6</v>
      </c>
      <c r="C268" s="67" t="s">
        <v>5</v>
      </c>
      <c r="D268" s="7" t="s">
        <v>7</v>
      </c>
      <c r="E268" s="105" t="s">
        <v>8</v>
      </c>
      <c r="F268" s="76">
        <v>11</v>
      </c>
      <c r="G268" s="54"/>
      <c r="H268" s="112"/>
      <c r="I268" s="138">
        <f t="shared" si="25"/>
        <v>11</v>
      </c>
      <c r="J268" s="91"/>
      <c r="K268" s="143">
        <f t="shared" si="24"/>
        <v>9</v>
      </c>
      <c r="L268" s="141"/>
      <c r="M268" s="166">
        <f>IFERROR((VLOOKUP(B268,'conso aed'!A:B,2,FALSE)),0)</f>
        <v>9</v>
      </c>
      <c r="N268" s="171">
        <f t="shared" si="26"/>
        <v>0</v>
      </c>
      <c r="O268" s="144">
        <v>2</v>
      </c>
      <c r="P268" s="152"/>
      <c r="Q268" s="166">
        <f>IFERROR((VLOOKUP(B268,'conso ade'!A:B,2,FALSE)),0)</f>
        <v>2</v>
      </c>
      <c r="R268" s="171">
        <f t="shared" si="27"/>
        <v>0</v>
      </c>
      <c r="S268" s="23">
        <f t="shared" si="28"/>
        <v>0</v>
      </c>
      <c r="T268" s="23">
        <f t="shared" si="29"/>
        <v>0</v>
      </c>
    </row>
    <row r="269" spans="1:21" x14ac:dyDescent="0.2">
      <c r="A269" s="1" t="s">
        <v>802</v>
      </c>
      <c r="B269" s="132" t="s">
        <v>48</v>
      </c>
      <c r="C269" s="67" t="s">
        <v>5</v>
      </c>
      <c r="D269" s="7" t="s">
        <v>49</v>
      </c>
      <c r="E269" s="105" t="s">
        <v>50</v>
      </c>
      <c r="F269" s="76">
        <v>12.8</v>
      </c>
      <c r="G269" s="54"/>
      <c r="H269" s="112"/>
      <c r="I269" s="138">
        <f t="shared" si="25"/>
        <v>12.8</v>
      </c>
      <c r="J269" s="91"/>
      <c r="K269" s="143">
        <f t="shared" si="24"/>
        <v>11.05</v>
      </c>
      <c r="L269" s="141"/>
      <c r="M269" s="166">
        <f>IFERROR((VLOOKUP(B269,'conso aed'!A:B,2,FALSE)),0)</f>
        <v>11.05</v>
      </c>
      <c r="N269" s="171">
        <f t="shared" si="26"/>
        <v>0</v>
      </c>
      <c r="O269" s="144">
        <v>1.75</v>
      </c>
      <c r="P269" s="152"/>
      <c r="Q269" s="166">
        <f>IFERROR((VLOOKUP(B269,'conso ade'!A:B,2,FALSE)),0)</f>
        <v>1.75</v>
      </c>
      <c r="R269" s="171">
        <f t="shared" si="27"/>
        <v>0</v>
      </c>
      <c r="S269" s="23">
        <f t="shared" si="28"/>
        <v>0</v>
      </c>
      <c r="T269" s="23">
        <f t="shared" si="29"/>
        <v>0</v>
      </c>
    </row>
    <row r="270" spans="1:21" x14ac:dyDescent="0.2">
      <c r="A270" s="1" t="s">
        <v>802</v>
      </c>
      <c r="B270" s="132" t="s">
        <v>12</v>
      </c>
      <c r="C270" s="67" t="s">
        <v>5</v>
      </c>
      <c r="D270" s="7" t="s">
        <v>13</v>
      </c>
      <c r="E270" s="105" t="s">
        <v>14</v>
      </c>
      <c r="F270" s="76">
        <v>8.3000000000000007</v>
      </c>
      <c r="G270" s="54"/>
      <c r="H270" s="113"/>
      <c r="I270" s="138">
        <f t="shared" si="25"/>
        <v>8.3000000000000007</v>
      </c>
      <c r="J270" s="91"/>
      <c r="K270" s="143">
        <f t="shared" si="24"/>
        <v>7.3000000000000007</v>
      </c>
      <c r="L270" s="141"/>
      <c r="M270" s="166">
        <f>IFERROR((VLOOKUP(B270,'conso aed'!A:B,2,FALSE)),0)</f>
        <v>7.2999999999999954</v>
      </c>
      <c r="N270" s="171">
        <f t="shared" si="26"/>
        <v>0</v>
      </c>
      <c r="O270" s="145">
        <v>1</v>
      </c>
      <c r="P270" s="153"/>
      <c r="Q270" s="166">
        <f>IFERROR((VLOOKUP(B270,'conso ade'!A:B,2,FALSE)),0)</f>
        <v>1</v>
      </c>
      <c r="R270" s="171">
        <f t="shared" si="27"/>
        <v>0</v>
      </c>
      <c r="S270" s="23">
        <f t="shared" si="28"/>
        <v>0</v>
      </c>
      <c r="T270" s="23">
        <f t="shared" si="29"/>
        <v>5.3290705182007514E-15</v>
      </c>
    </row>
    <row r="271" spans="1:21" x14ac:dyDescent="0.2">
      <c r="A271" s="1" t="s">
        <v>802</v>
      </c>
      <c r="B271" s="132" t="s">
        <v>21</v>
      </c>
      <c r="C271" s="67" t="s">
        <v>5</v>
      </c>
      <c r="D271" s="7" t="s">
        <v>22</v>
      </c>
      <c r="E271" s="105" t="s">
        <v>20</v>
      </c>
      <c r="F271" s="76">
        <v>6.5</v>
      </c>
      <c r="G271" s="54"/>
      <c r="H271" s="113"/>
      <c r="I271" s="138">
        <f t="shared" si="25"/>
        <v>6.5</v>
      </c>
      <c r="J271" s="91"/>
      <c r="K271" s="143">
        <f t="shared" si="24"/>
        <v>4.5</v>
      </c>
      <c r="L271" s="141"/>
      <c r="M271" s="166">
        <f>IFERROR((VLOOKUP(B271,'conso aed'!A:B,2,FALSE)),0)</f>
        <v>4.5</v>
      </c>
      <c r="N271" s="171">
        <f t="shared" si="26"/>
        <v>0</v>
      </c>
      <c r="O271" s="145">
        <v>2</v>
      </c>
      <c r="P271" s="153"/>
      <c r="Q271" s="166">
        <f>IFERROR((VLOOKUP(B271,'conso ade'!A:B,2,FALSE)),0)</f>
        <v>2</v>
      </c>
      <c r="R271" s="171">
        <f t="shared" si="27"/>
        <v>0</v>
      </c>
      <c r="S271" s="23">
        <f t="shared" si="28"/>
        <v>0</v>
      </c>
      <c r="T271" s="23">
        <f t="shared" si="29"/>
        <v>0</v>
      </c>
    </row>
    <row r="272" spans="1:21" x14ac:dyDescent="0.2">
      <c r="A272" s="1" t="s">
        <v>802</v>
      </c>
      <c r="B272" s="132" t="s">
        <v>51</v>
      </c>
      <c r="C272" s="67" t="s">
        <v>5</v>
      </c>
      <c r="D272" s="7" t="s">
        <v>52</v>
      </c>
      <c r="E272" s="105" t="s">
        <v>53</v>
      </c>
      <c r="F272" s="76">
        <v>10.9</v>
      </c>
      <c r="G272" s="54"/>
      <c r="H272" s="112"/>
      <c r="I272" s="138">
        <f t="shared" si="25"/>
        <v>10.9</v>
      </c>
      <c r="J272" s="91"/>
      <c r="K272" s="143">
        <f t="shared" si="24"/>
        <v>9.2000000000000011</v>
      </c>
      <c r="L272" s="141"/>
      <c r="M272" s="166">
        <f>IFERROR((VLOOKUP(B272,'conso aed'!A:B,2,FALSE)),0)</f>
        <v>8.8129999999999988</v>
      </c>
      <c r="N272" s="171">
        <f t="shared" si="26"/>
        <v>0.38700000000000223</v>
      </c>
      <c r="O272" s="144">
        <v>1.7</v>
      </c>
      <c r="P272" s="152"/>
      <c r="Q272" s="166">
        <f>IFERROR((VLOOKUP(B272,'conso ade'!A:B,2,FALSE)),0)</f>
        <v>2.0709999999999997</v>
      </c>
      <c r="R272" s="171">
        <f t="shared" si="27"/>
        <v>-0.37099999999999977</v>
      </c>
      <c r="S272" s="23">
        <f t="shared" si="28"/>
        <v>-6.6613381477509392E-16</v>
      </c>
      <c r="T272" s="23">
        <f t="shared" si="29"/>
        <v>1.6000000000001791E-2</v>
      </c>
    </row>
    <row r="273" spans="1:20" x14ac:dyDescent="0.2">
      <c r="A273" s="1" t="s">
        <v>802</v>
      </c>
      <c r="B273" s="132" t="s">
        <v>54</v>
      </c>
      <c r="C273" s="67" t="s">
        <v>5</v>
      </c>
      <c r="D273" s="7" t="s">
        <v>55</v>
      </c>
      <c r="E273" s="105" t="s">
        <v>56</v>
      </c>
      <c r="F273" s="76">
        <v>9.8000000000000007</v>
      </c>
      <c r="G273" s="54"/>
      <c r="H273" s="112"/>
      <c r="I273" s="138">
        <f t="shared" si="25"/>
        <v>9.8000000000000007</v>
      </c>
      <c r="J273" s="91"/>
      <c r="K273" s="143">
        <f t="shared" si="24"/>
        <v>4.4000000000000004</v>
      </c>
      <c r="L273" s="141"/>
      <c r="M273" s="166">
        <f>IFERROR((VLOOKUP(B273,'conso aed'!A:B,2,FALSE)),0)</f>
        <v>5.4999999999999991</v>
      </c>
      <c r="N273" s="171">
        <f t="shared" si="26"/>
        <v>-1.0999999999999988</v>
      </c>
      <c r="O273" s="144">
        <v>5.4</v>
      </c>
      <c r="P273" s="152"/>
      <c r="Q273" s="166">
        <f>IFERROR((VLOOKUP(B273,'conso ade'!A:B,2,FALSE)),0)</f>
        <v>5.4</v>
      </c>
      <c r="R273" s="171">
        <f t="shared" si="27"/>
        <v>0</v>
      </c>
      <c r="S273" s="23">
        <f t="shared" si="28"/>
        <v>0</v>
      </c>
      <c r="T273" s="23">
        <f t="shared" si="29"/>
        <v>-1.0999999999999988</v>
      </c>
    </row>
    <row r="274" spans="1:20" x14ac:dyDescent="0.2">
      <c r="A274" s="1" t="s">
        <v>802</v>
      </c>
      <c r="B274" s="132" t="s">
        <v>60</v>
      </c>
      <c r="C274" s="67" t="s">
        <v>5</v>
      </c>
      <c r="D274" s="7" t="s">
        <v>61</v>
      </c>
      <c r="E274" s="105" t="s">
        <v>62</v>
      </c>
      <c r="F274" s="76">
        <v>21</v>
      </c>
      <c r="G274" s="54"/>
      <c r="H274" s="112"/>
      <c r="I274" s="138">
        <f t="shared" si="25"/>
        <v>21</v>
      </c>
      <c r="J274" s="91"/>
      <c r="K274" s="143">
        <f t="shared" si="24"/>
        <v>17</v>
      </c>
      <c r="L274" s="141"/>
      <c r="M274" s="166">
        <f>IFERROR((VLOOKUP(B274,'conso aed'!A:B,2,FALSE)),0)</f>
        <v>17</v>
      </c>
      <c r="N274" s="171">
        <f t="shared" si="26"/>
        <v>0</v>
      </c>
      <c r="O274" s="144">
        <v>4</v>
      </c>
      <c r="P274" s="152"/>
      <c r="Q274" s="166">
        <f>IFERROR((VLOOKUP(B274,'conso ade'!A:B,2,FALSE)),0)</f>
        <v>4</v>
      </c>
      <c r="R274" s="171">
        <f t="shared" si="27"/>
        <v>0</v>
      </c>
      <c r="S274" s="23">
        <f t="shared" si="28"/>
        <v>0</v>
      </c>
      <c r="T274" s="23">
        <f t="shared" si="29"/>
        <v>0</v>
      </c>
    </row>
    <row r="275" spans="1:20" x14ac:dyDescent="0.2">
      <c r="A275" s="1" t="s">
        <v>802</v>
      </c>
      <c r="B275" s="132" t="s">
        <v>57</v>
      </c>
      <c r="C275" s="67" t="s">
        <v>5</v>
      </c>
      <c r="D275" s="7" t="s">
        <v>58</v>
      </c>
      <c r="E275" s="105" t="s">
        <v>59</v>
      </c>
      <c r="F275" s="76">
        <v>5.9</v>
      </c>
      <c r="G275" s="55">
        <v>1</v>
      </c>
      <c r="H275" s="112"/>
      <c r="I275" s="138">
        <f t="shared" si="25"/>
        <v>6.9</v>
      </c>
      <c r="J275" s="91"/>
      <c r="K275" s="143">
        <f t="shared" si="24"/>
        <v>5.9</v>
      </c>
      <c r="L275" s="141"/>
      <c r="M275" s="166">
        <f>IFERROR((VLOOKUP(B275,'conso aed'!A:B,2,FALSE)),0)</f>
        <v>5.8999999999999995</v>
      </c>
      <c r="N275" s="171">
        <f t="shared" si="26"/>
        <v>0</v>
      </c>
      <c r="O275" s="144"/>
      <c r="P275" s="152">
        <v>1</v>
      </c>
      <c r="Q275" s="166">
        <f>IFERROR((VLOOKUP(B275,'conso ade'!A:B,2,FALSE)),0)</f>
        <v>1</v>
      </c>
      <c r="R275" s="171">
        <f t="shared" si="27"/>
        <v>0</v>
      </c>
      <c r="S275" s="23">
        <f t="shared" si="28"/>
        <v>0</v>
      </c>
      <c r="T275" s="23">
        <f t="shared" si="29"/>
        <v>0</v>
      </c>
    </row>
    <row r="276" spans="1:20" x14ac:dyDescent="0.2">
      <c r="A276" s="14" t="s">
        <v>806</v>
      </c>
      <c r="B276" s="132" t="s">
        <v>69</v>
      </c>
      <c r="C276" s="67" t="s">
        <v>5</v>
      </c>
      <c r="D276" s="7" t="s">
        <v>70</v>
      </c>
      <c r="E276" s="105" t="s">
        <v>71</v>
      </c>
      <c r="F276" s="76">
        <v>6.7</v>
      </c>
      <c r="G276" s="54"/>
      <c r="H276" s="113"/>
      <c r="I276" s="138">
        <f t="shared" si="25"/>
        <v>6.7</v>
      </c>
      <c r="J276" s="91"/>
      <c r="K276" s="143">
        <f t="shared" si="24"/>
        <v>4.7</v>
      </c>
      <c r="L276" s="141"/>
      <c r="M276" s="166">
        <f>IFERROR((VLOOKUP(B276,'conso aed'!A:B,2,FALSE)),0)</f>
        <v>4.5</v>
      </c>
      <c r="N276" s="171">
        <f t="shared" si="26"/>
        <v>0.20000000000000018</v>
      </c>
      <c r="O276" s="145">
        <v>2</v>
      </c>
      <c r="P276" s="155"/>
      <c r="Q276" s="166">
        <f>IFERROR((VLOOKUP(B276,'conso ade'!A:B,2,FALSE)),0)</f>
        <v>2</v>
      </c>
      <c r="R276" s="171">
        <f t="shared" si="27"/>
        <v>0</v>
      </c>
      <c r="S276" s="23">
        <f t="shared" si="28"/>
        <v>0</v>
      </c>
      <c r="T276" s="23">
        <f t="shared" si="29"/>
        <v>0.20000000000000018</v>
      </c>
    </row>
    <row r="277" spans="1:20" x14ac:dyDescent="0.2">
      <c r="A277" s="8" t="s">
        <v>802</v>
      </c>
      <c r="B277" s="132" t="s">
        <v>72</v>
      </c>
      <c r="C277" s="67" t="s">
        <v>5</v>
      </c>
      <c r="D277" s="7" t="s">
        <v>73</v>
      </c>
      <c r="E277" s="105" t="s">
        <v>74</v>
      </c>
      <c r="F277" s="76">
        <v>11.3</v>
      </c>
      <c r="G277" s="54"/>
      <c r="H277" s="113"/>
      <c r="I277" s="138">
        <f t="shared" si="25"/>
        <v>11.3</v>
      </c>
      <c r="J277" s="91"/>
      <c r="K277" s="143">
        <f t="shared" si="24"/>
        <v>8.8000000000000007</v>
      </c>
      <c r="L277" s="141"/>
      <c r="M277" s="166">
        <f>IFERROR((VLOOKUP(B277,'conso aed'!A:B,2,FALSE)),0)</f>
        <v>8.7999999999999989</v>
      </c>
      <c r="N277" s="171">
        <f t="shared" si="26"/>
        <v>0</v>
      </c>
      <c r="O277" s="145">
        <v>2.5</v>
      </c>
      <c r="P277" s="155"/>
      <c r="Q277" s="166">
        <f>IFERROR((VLOOKUP(B277,'conso ade'!A:B,2,FALSE)),0)</f>
        <v>2.5</v>
      </c>
      <c r="R277" s="171">
        <f t="shared" si="27"/>
        <v>0</v>
      </c>
      <c r="S277" s="23">
        <f t="shared" si="28"/>
        <v>0</v>
      </c>
      <c r="T277" s="23">
        <f t="shared" si="29"/>
        <v>0</v>
      </c>
    </row>
    <row r="278" spans="1:20" x14ac:dyDescent="0.2">
      <c r="A278" s="8" t="s">
        <v>802</v>
      </c>
      <c r="B278" s="132" t="s">
        <v>75</v>
      </c>
      <c r="C278" s="67" t="s">
        <v>5</v>
      </c>
      <c r="D278" s="7" t="s">
        <v>76</v>
      </c>
      <c r="E278" s="105" t="s">
        <v>77</v>
      </c>
      <c r="F278" s="76">
        <v>6.1</v>
      </c>
      <c r="G278" s="54"/>
      <c r="H278" s="113"/>
      <c r="I278" s="138">
        <f t="shared" si="25"/>
        <v>6.1</v>
      </c>
      <c r="J278" s="91"/>
      <c r="K278" s="143">
        <f t="shared" si="24"/>
        <v>6.1</v>
      </c>
      <c r="L278" s="141"/>
      <c r="M278" s="166">
        <f>IFERROR((VLOOKUP(B278,'conso aed'!A:B,2,FALSE)),0)</f>
        <v>6.1</v>
      </c>
      <c r="N278" s="171">
        <f t="shared" si="26"/>
        <v>0</v>
      </c>
      <c r="O278" s="145"/>
      <c r="P278" s="155"/>
      <c r="Q278" s="166">
        <f>IFERROR((VLOOKUP(B278,'conso ade'!A:B,2,FALSE)),0)</f>
        <v>0</v>
      </c>
      <c r="R278" s="171">
        <f t="shared" si="27"/>
        <v>0</v>
      </c>
      <c r="S278" s="23">
        <f t="shared" si="28"/>
        <v>0</v>
      </c>
      <c r="T278" s="23">
        <f t="shared" si="29"/>
        <v>0</v>
      </c>
    </row>
    <row r="279" spans="1:20" x14ac:dyDescent="0.2">
      <c r="A279" s="8" t="s">
        <v>802</v>
      </c>
      <c r="B279" s="132" t="s">
        <v>78</v>
      </c>
      <c r="C279" s="67" t="s">
        <v>5</v>
      </c>
      <c r="D279" s="7" t="s">
        <v>79</v>
      </c>
      <c r="E279" s="105" t="s">
        <v>77</v>
      </c>
      <c r="F279" s="76">
        <v>11.2</v>
      </c>
      <c r="G279" s="54"/>
      <c r="H279" s="112"/>
      <c r="I279" s="138">
        <f t="shared" si="25"/>
        <v>11.2</v>
      </c>
      <c r="J279" s="91"/>
      <c r="K279" s="143">
        <f t="shared" si="24"/>
        <v>6.1999999999999993</v>
      </c>
      <c r="L279" s="141"/>
      <c r="M279" s="166">
        <f>IFERROR((VLOOKUP(B279,'conso aed'!A:B,2,FALSE)),0)</f>
        <v>6.1999999999999993</v>
      </c>
      <c r="N279" s="171">
        <f t="shared" si="26"/>
        <v>0</v>
      </c>
      <c r="O279" s="144">
        <v>5</v>
      </c>
      <c r="P279" s="155"/>
      <c r="Q279" s="166">
        <f>IFERROR((VLOOKUP(B279,'conso ade'!A:B,2,FALSE)),0)</f>
        <v>5</v>
      </c>
      <c r="R279" s="171">
        <f t="shared" si="27"/>
        <v>0</v>
      </c>
      <c r="S279" s="23">
        <f t="shared" si="28"/>
        <v>0</v>
      </c>
      <c r="T279" s="23">
        <f t="shared" si="29"/>
        <v>0</v>
      </c>
    </row>
    <row r="280" spans="1:20" x14ac:dyDescent="0.2">
      <c r="A280" s="1" t="s">
        <v>802</v>
      </c>
      <c r="B280" s="132" t="s">
        <v>83</v>
      </c>
      <c r="C280" s="67" t="s">
        <v>5</v>
      </c>
      <c r="D280" s="7" t="s">
        <v>84</v>
      </c>
      <c r="E280" s="105" t="s">
        <v>85</v>
      </c>
      <c r="F280" s="76">
        <v>11.9</v>
      </c>
      <c r="G280" s="54"/>
      <c r="H280" s="112"/>
      <c r="I280" s="138">
        <f t="shared" si="25"/>
        <v>11.9</v>
      </c>
      <c r="J280" s="91"/>
      <c r="K280" s="143">
        <f t="shared" si="24"/>
        <v>10.1</v>
      </c>
      <c r="L280" s="141"/>
      <c r="M280" s="166">
        <f>IFERROR((VLOOKUP(B280,'conso aed'!A:B,2,FALSE)),0)</f>
        <v>10.100000000000001</v>
      </c>
      <c r="N280" s="171">
        <f t="shared" si="26"/>
        <v>0</v>
      </c>
      <c r="O280" s="144">
        <v>1.8</v>
      </c>
      <c r="P280" s="155"/>
      <c r="Q280" s="166">
        <f>IFERROR((VLOOKUP(B280,'conso ade'!A:B,2,FALSE)),0)</f>
        <v>1.8</v>
      </c>
      <c r="R280" s="171">
        <f t="shared" si="27"/>
        <v>0</v>
      </c>
      <c r="S280" s="23">
        <f t="shared" si="28"/>
        <v>6.6613381477509392E-16</v>
      </c>
      <c r="T280" s="23">
        <f t="shared" si="29"/>
        <v>0</v>
      </c>
    </row>
    <row r="281" spans="1:20" x14ac:dyDescent="0.2">
      <c r="A281" s="1" t="s">
        <v>802</v>
      </c>
      <c r="B281" s="132" t="s">
        <v>86</v>
      </c>
      <c r="C281" s="67" t="s">
        <v>5</v>
      </c>
      <c r="D281" s="7" t="s">
        <v>87</v>
      </c>
      <c r="E281" s="105" t="s">
        <v>85</v>
      </c>
      <c r="F281" s="76">
        <v>14.5</v>
      </c>
      <c r="G281" s="54"/>
      <c r="H281" s="112"/>
      <c r="I281" s="138">
        <f t="shared" si="25"/>
        <v>14.5</v>
      </c>
      <c r="J281" s="91"/>
      <c r="K281" s="143">
        <f t="shared" si="24"/>
        <v>13.5</v>
      </c>
      <c r="L281" s="141"/>
      <c r="M281" s="166">
        <f>IFERROR((VLOOKUP(B281,'conso aed'!A:B,2,FALSE)),0)</f>
        <v>12.55</v>
      </c>
      <c r="N281" s="171">
        <f t="shared" si="26"/>
        <v>0.94999999999999929</v>
      </c>
      <c r="O281" s="144">
        <v>1</v>
      </c>
      <c r="P281" s="155"/>
      <c r="Q281" s="166">
        <f>IFERROR((VLOOKUP(B281,'conso ade'!A:B,2,FALSE)),0)</f>
        <v>1</v>
      </c>
      <c r="R281" s="171">
        <f t="shared" si="27"/>
        <v>0</v>
      </c>
      <c r="S281" s="23">
        <f t="shared" si="28"/>
        <v>0</v>
      </c>
      <c r="T281" s="23">
        <f t="shared" si="29"/>
        <v>0.94999999999999929</v>
      </c>
    </row>
    <row r="282" spans="1:20" s="24" customFormat="1" x14ac:dyDescent="0.2">
      <c r="A282" s="8" t="s">
        <v>802</v>
      </c>
      <c r="B282" s="133" t="s">
        <v>88</v>
      </c>
      <c r="C282" s="71" t="s">
        <v>5</v>
      </c>
      <c r="D282" s="79" t="s">
        <v>89</v>
      </c>
      <c r="E282" s="107" t="s">
        <v>85</v>
      </c>
      <c r="F282" s="76">
        <v>22</v>
      </c>
      <c r="G282" s="57"/>
      <c r="H282" s="112"/>
      <c r="I282" s="138">
        <f t="shared" si="25"/>
        <v>22</v>
      </c>
      <c r="J282" s="91"/>
      <c r="K282" s="143">
        <f t="shared" si="24"/>
        <v>19.399999999999999</v>
      </c>
      <c r="L282" s="141"/>
      <c r="M282" s="166">
        <f>IFERROR((VLOOKUP(B282,'conso aed'!A:B,2,FALSE)),0)</f>
        <v>18.399999999999999</v>
      </c>
      <c r="N282" s="171">
        <f t="shared" si="26"/>
        <v>1</v>
      </c>
      <c r="O282" s="144">
        <v>2.6</v>
      </c>
      <c r="P282" s="155"/>
      <c r="Q282" s="166">
        <f>IFERROR((VLOOKUP(B282,'conso ade'!A:B,2,FALSE)),0)</f>
        <v>3.6</v>
      </c>
      <c r="R282" s="171">
        <f t="shared" si="27"/>
        <v>-1</v>
      </c>
      <c r="S282" s="23">
        <f t="shared" si="28"/>
        <v>1.3322676295501878E-15</v>
      </c>
      <c r="T282" s="23">
        <f t="shared" si="29"/>
        <v>0</v>
      </c>
    </row>
    <row r="283" spans="1:20" x14ac:dyDescent="0.2">
      <c r="A283" s="1" t="s">
        <v>802</v>
      </c>
      <c r="B283" s="132" t="s">
        <v>97</v>
      </c>
      <c r="C283" s="67" t="s">
        <v>5</v>
      </c>
      <c r="D283" s="7" t="s">
        <v>98</v>
      </c>
      <c r="E283" s="105" t="s">
        <v>99</v>
      </c>
      <c r="F283" s="76">
        <v>5.2</v>
      </c>
      <c r="G283" s="54"/>
      <c r="H283" s="112"/>
      <c r="I283" s="138">
        <f t="shared" si="25"/>
        <v>5.2</v>
      </c>
      <c r="J283" s="91"/>
      <c r="K283" s="143">
        <f t="shared" si="24"/>
        <v>4.7</v>
      </c>
      <c r="L283" s="141"/>
      <c r="M283" s="166">
        <f>IFERROR((VLOOKUP(B283,'conso aed'!A:B,2,FALSE)),0)</f>
        <v>4.6999999999999993</v>
      </c>
      <c r="N283" s="171">
        <f t="shared" si="26"/>
        <v>0</v>
      </c>
      <c r="O283" s="144">
        <v>0.5</v>
      </c>
      <c r="P283" s="155"/>
      <c r="Q283" s="166">
        <f>IFERROR((VLOOKUP(B283,'conso ade'!A:B,2,FALSE)),0)</f>
        <v>0.5</v>
      </c>
      <c r="R283" s="171">
        <f t="shared" si="27"/>
        <v>0</v>
      </c>
      <c r="S283" s="23">
        <f t="shared" si="28"/>
        <v>0</v>
      </c>
      <c r="T283" s="23">
        <f t="shared" si="29"/>
        <v>8.8817841970012523E-16</v>
      </c>
    </row>
    <row r="284" spans="1:20" x14ac:dyDescent="0.2">
      <c r="A284" s="1" t="s">
        <v>802</v>
      </c>
      <c r="B284" s="132" t="s">
        <v>103</v>
      </c>
      <c r="C284" s="67" t="s">
        <v>5</v>
      </c>
      <c r="D284" s="7" t="s">
        <v>104</v>
      </c>
      <c r="E284" s="105" t="s">
        <v>105</v>
      </c>
      <c r="F284" s="76">
        <v>15.1</v>
      </c>
      <c r="G284" s="54"/>
      <c r="H284" s="113"/>
      <c r="I284" s="138">
        <f t="shared" si="25"/>
        <v>15.1</v>
      </c>
      <c r="J284" s="91"/>
      <c r="K284" s="143">
        <f t="shared" si="24"/>
        <v>12.7</v>
      </c>
      <c r="L284" s="141"/>
      <c r="M284" s="166">
        <f>IFERROR((VLOOKUP(B284,'conso aed'!A:B,2,FALSE)),0)</f>
        <v>12.000000000000004</v>
      </c>
      <c r="N284" s="171">
        <f t="shared" si="26"/>
        <v>0.69999999999999574</v>
      </c>
      <c r="O284" s="145">
        <v>2.4</v>
      </c>
      <c r="P284" s="155"/>
      <c r="Q284" s="166">
        <f>IFERROR((VLOOKUP(B284,'conso ade'!A:B,2,FALSE)),0)</f>
        <v>2.4000000000000004</v>
      </c>
      <c r="R284" s="171">
        <f t="shared" si="27"/>
        <v>0</v>
      </c>
      <c r="S284" s="23">
        <f t="shared" si="28"/>
        <v>4.4408920985006262E-16</v>
      </c>
      <c r="T284" s="23">
        <f t="shared" si="29"/>
        <v>0.69999999999999574</v>
      </c>
    </row>
    <row r="285" spans="1:20" x14ac:dyDescent="0.2">
      <c r="A285" s="1" t="s">
        <v>802</v>
      </c>
      <c r="B285" s="132" t="s">
        <v>106</v>
      </c>
      <c r="C285" s="67" t="s">
        <v>5</v>
      </c>
      <c r="D285" s="7" t="s">
        <v>107</v>
      </c>
      <c r="E285" s="105" t="s">
        <v>105</v>
      </c>
      <c r="F285" s="76">
        <v>13.3</v>
      </c>
      <c r="G285" s="54"/>
      <c r="H285" s="113"/>
      <c r="I285" s="138">
        <f t="shared" si="25"/>
        <v>13.3</v>
      </c>
      <c r="J285" s="91"/>
      <c r="K285" s="143">
        <f t="shared" si="24"/>
        <v>10</v>
      </c>
      <c r="L285" s="141"/>
      <c r="M285" s="166">
        <f>IFERROR((VLOOKUP(B285,'conso aed'!A:B,2,FALSE)),0)</f>
        <v>10.123000000000001</v>
      </c>
      <c r="N285" s="171">
        <f t="shared" si="26"/>
        <v>-0.12300000000000111</v>
      </c>
      <c r="O285" s="145">
        <v>3.3</v>
      </c>
      <c r="P285" s="155"/>
      <c r="Q285" s="166">
        <f>IFERROR((VLOOKUP(B285,'conso ade'!A:B,2,FALSE)),0)</f>
        <v>3.3</v>
      </c>
      <c r="R285" s="171">
        <f t="shared" si="27"/>
        <v>0</v>
      </c>
      <c r="S285" s="23">
        <f t="shared" si="28"/>
        <v>8.8817841970012523E-16</v>
      </c>
      <c r="T285" s="23">
        <f t="shared" si="29"/>
        <v>-0.12300000000000022</v>
      </c>
    </row>
    <row r="286" spans="1:20" x14ac:dyDescent="0.2">
      <c r="A286" s="1" t="s">
        <v>802</v>
      </c>
      <c r="B286" s="132" t="s">
        <v>108</v>
      </c>
      <c r="C286" s="67" t="s">
        <v>5</v>
      </c>
      <c r="D286" s="7" t="s">
        <v>109</v>
      </c>
      <c r="E286" s="105" t="s">
        <v>110</v>
      </c>
      <c r="F286" s="76">
        <v>9.3000000000000007</v>
      </c>
      <c r="G286" s="54"/>
      <c r="H286" s="112"/>
      <c r="I286" s="138">
        <f t="shared" si="25"/>
        <v>9.3000000000000007</v>
      </c>
      <c r="J286" s="91"/>
      <c r="K286" s="143">
        <f t="shared" si="24"/>
        <v>7.0000000000000009</v>
      </c>
      <c r="L286" s="141"/>
      <c r="M286" s="166">
        <f>IFERROR((VLOOKUP(B286,'conso aed'!A:B,2,FALSE)),0)</f>
        <v>7</v>
      </c>
      <c r="N286" s="171">
        <f t="shared" si="26"/>
        <v>0</v>
      </c>
      <c r="O286" s="144">
        <v>2.2999999999999998</v>
      </c>
      <c r="P286" s="155"/>
      <c r="Q286" s="166">
        <f>IFERROR((VLOOKUP(B286,'conso ade'!A:B,2,FALSE)),0)</f>
        <v>2.2999999999999998</v>
      </c>
      <c r="R286" s="171">
        <f t="shared" si="27"/>
        <v>0</v>
      </c>
      <c r="S286" s="23">
        <f t="shared" si="28"/>
        <v>0</v>
      </c>
      <c r="T286" s="23">
        <f t="shared" si="29"/>
        <v>0</v>
      </c>
    </row>
    <row r="287" spans="1:20" x14ac:dyDescent="0.2">
      <c r="A287" s="1" t="s">
        <v>802</v>
      </c>
      <c r="B287" s="132" t="s">
        <v>111</v>
      </c>
      <c r="C287" s="67" t="s">
        <v>5</v>
      </c>
      <c r="D287" s="7" t="s">
        <v>112</v>
      </c>
      <c r="E287" s="105" t="s">
        <v>113</v>
      </c>
      <c r="F287" s="76">
        <v>10.6</v>
      </c>
      <c r="G287" s="54"/>
      <c r="H287" s="112"/>
      <c r="I287" s="138">
        <f t="shared" si="25"/>
        <v>10.6</v>
      </c>
      <c r="J287" s="91"/>
      <c r="K287" s="143">
        <f t="shared" si="24"/>
        <v>10.6</v>
      </c>
      <c r="L287" s="141"/>
      <c r="M287" s="166">
        <f>IFERROR((VLOOKUP(B287,'conso aed'!A:B,2,FALSE)),0)</f>
        <v>10.599999999999998</v>
      </c>
      <c r="N287" s="171">
        <f t="shared" si="26"/>
        <v>0</v>
      </c>
      <c r="O287" s="144"/>
      <c r="P287" s="155"/>
      <c r="Q287" s="166">
        <f>IFERROR((VLOOKUP(B287,'conso ade'!A:B,2,FALSE)),0)</f>
        <v>0</v>
      </c>
      <c r="R287" s="171">
        <f t="shared" si="27"/>
        <v>0</v>
      </c>
      <c r="S287" s="23">
        <f t="shared" si="28"/>
        <v>0</v>
      </c>
      <c r="T287" s="23">
        <f t="shared" si="29"/>
        <v>1.7763568394002505E-15</v>
      </c>
    </row>
    <row r="288" spans="1:20" x14ac:dyDescent="0.2">
      <c r="A288" s="1" t="s">
        <v>802</v>
      </c>
      <c r="B288" s="132" t="s">
        <v>114</v>
      </c>
      <c r="C288" s="67" t="s">
        <v>5</v>
      </c>
      <c r="D288" s="7" t="s">
        <v>115</v>
      </c>
      <c r="E288" s="105" t="s">
        <v>113</v>
      </c>
      <c r="F288" s="76">
        <v>10.9</v>
      </c>
      <c r="G288" s="54"/>
      <c r="H288" s="112"/>
      <c r="I288" s="138">
        <f t="shared" si="25"/>
        <v>10.9</v>
      </c>
      <c r="J288" s="91"/>
      <c r="K288" s="143">
        <f t="shared" si="24"/>
        <v>8.9</v>
      </c>
      <c r="L288" s="141"/>
      <c r="M288" s="166">
        <f>IFERROR((VLOOKUP(B288,'conso aed'!A:B,2,FALSE)),0)</f>
        <v>8.9</v>
      </c>
      <c r="N288" s="171">
        <f t="shared" si="26"/>
        <v>0</v>
      </c>
      <c r="O288" s="144">
        <v>2</v>
      </c>
      <c r="P288" s="155"/>
      <c r="Q288" s="166">
        <f>IFERROR((VLOOKUP(B288,'conso ade'!A:B,2,FALSE)),0)</f>
        <v>2</v>
      </c>
      <c r="R288" s="171">
        <f t="shared" si="27"/>
        <v>0</v>
      </c>
      <c r="S288" s="23">
        <f t="shared" si="28"/>
        <v>0</v>
      </c>
      <c r="T288" s="23">
        <f t="shared" si="29"/>
        <v>0</v>
      </c>
    </row>
    <row r="289" spans="1:23" x14ac:dyDescent="0.2">
      <c r="A289" s="1" t="s">
        <v>802</v>
      </c>
      <c r="B289" s="132" t="s">
        <v>122</v>
      </c>
      <c r="C289" s="67" t="s">
        <v>5</v>
      </c>
      <c r="D289" s="7" t="s">
        <v>123</v>
      </c>
      <c r="E289" s="105" t="s">
        <v>124</v>
      </c>
      <c r="F289" s="76">
        <v>7.1</v>
      </c>
      <c r="G289" s="54"/>
      <c r="H289" s="112"/>
      <c r="I289" s="138">
        <f t="shared" si="25"/>
        <v>7.1</v>
      </c>
      <c r="J289" s="91"/>
      <c r="K289" s="143">
        <f t="shared" si="24"/>
        <v>6.1</v>
      </c>
      <c r="L289" s="141"/>
      <c r="M289" s="166">
        <f>IFERROR((VLOOKUP(B289,'conso aed'!A:B,2,FALSE)),0)</f>
        <v>6.1</v>
      </c>
      <c r="N289" s="171">
        <f t="shared" si="26"/>
        <v>0</v>
      </c>
      <c r="O289" s="144">
        <v>1</v>
      </c>
      <c r="P289" s="155"/>
      <c r="Q289" s="166">
        <f>IFERROR((VLOOKUP(B289,'conso ade'!A:B,2,FALSE)),0)</f>
        <v>1</v>
      </c>
      <c r="R289" s="171">
        <f t="shared" si="27"/>
        <v>0</v>
      </c>
      <c r="S289" s="23">
        <f t="shared" si="28"/>
        <v>0</v>
      </c>
      <c r="T289" s="23">
        <f t="shared" si="29"/>
        <v>0</v>
      </c>
    </row>
    <row r="290" spans="1:23" x14ac:dyDescent="0.2">
      <c r="A290" s="1" t="s">
        <v>802</v>
      </c>
      <c r="B290" s="132" t="s">
        <v>125</v>
      </c>
      <c r="C290" s="67" t="s">
        <v>5</v>
      </c>
      <c r="D290" s="7" t="s">
        <v>126</v>
      </c>
      <c r="E290" s="105" t="s">
        <v>124</v>
      </c>
      <c r="F290" s="76">
        <v>9</v>
      </c>
      <c r="G290" s="58"/>
      <c r="H290" s="112"/>
      <c r="I290" s="138">
        <f t="shared" si="25"/>
        <v>9</v>
      </c>
      <c r="J290" s="91"/>
      <c r="K290" s="143">
        <f t="shared" si="24"/>
        <v>8</v>
      </c>
      <c r="L290" s="141"/>
      <c r="M290" s="166">
        <f>IFERROR((VLOOKUP(B290,'conso aed'!A:B,2,FALSE)),0)</f>
        <v>8</v>
      </c>
      <c r="N290" s="171">
        <f t="shared" si="26"/>
        <v>0</v>
      </c>
      <c r="O290" s="144">
        <v>1</v>
      </c>
      <c r="P290" s="155"/>
      <c r="Q290" s="166">
        <f>IFERROR((VLOOKUP(B290,'conso ade'!A:B,2,FALSE)),0)</f>
        <v>1</v>
      </c>
      <c r="R290" s="171">
        <f t="shared" si="27"/>
        <v>0</v>
      </c>
      <c r="S290" s="23">
        <f t="shared" si="28"/>
        <v>0</v>
      </c>
      <c r="T290" s="23">
        <f t="shared" si="29"/>
        <v>0</v>
      </c>
    </row>
    <row r="291" spans="1:23" x14ac:dyDescent="0.2">
      <c r="A291" s="1" t="s">
        <v>802</v>
      </c>
      <c r="B291" s="132" t="s">
        <v>127</v>
      </c>
      <c r="C291" s="67" t="s">
        <v>5</v>
      </c>
      <c r="D291" s="7" t="s">
        <v>128</v>
      </c>
      <c r="E291" s="105" t="s">
        <v>124</v>
      </c>
      <c r="F291" s="76">
        <v>13.2</v>
      </c>
      <c r="G291" s="62">
        <v>1</v>
      </c>
      <c r="H291" s="112"/>
      <c r="I291" s="138">
        <f t="shared" si="25"/>
        <v>14.2</v>
      </c>
      <c r="J291" s="91"/>
      <c r="K291" s="143">
        <f t="shared" si="24"/>
        <v>12.35</v>
      </c>
      <c r="L291" s="141"/>
      <c r="M291" s="166">
        <f>IFERROR((VLOOKUP(B291,'conso aed'!A:B,2,FALSE)),0)</f>
        <v>12.673</v>
      </c>
      <c r="N291" s="171">
        <f t="shared" si="26"/>
        <v>-0.3230000000000004</v>
      </c>
      <c r="O291" s="144">
        <v>1.85</v>
      </c>
      <c r="P291" s="156"/>
      <c r="Q291" s="166">
        <f>IFERROR((VLOOKUP(B291,'conso ade'!A:B,2,FALSE)),0)</f>
        <v>1.85</v>
      </c>
      <c r="R291" s="171">
        <f t="shared" si="27"/>
        <v>0</v>
      </c>
      <c r="S291" s="23">
        <f t="shared" si="28"/>
        <v>-4.4408920985006262E-16</v>
      </c>
      <c r="T291" s="23">
        <f t="shared" si="29"/>
        <v>-0.32300000000000084</v>
      </c>
    </row>
    <row r="292" spans="1:23" x14ac:dyDescent="0.2">
      <c r="A292" s="1" t="s">
        <v>802</v>
      </c>
      <c r="B292" s="132" t="s">
        <v>100</v>
      </c>
      <c r="C292" s="67" t="s">
        <v>5</v>
      </c>
      <c r="D292" s="7" t="s">
        <v>101</v>
      </c>
      <c r="E292" s="105" t="s">
        <v>102</v>
      </c>
      <c r="F292" s="76">
        <v>11.6</v>
      </c>
      <c r="G292" s="54"/>
      <c r="H292" s="112"/>
      <c r="I292" s="138">
        <f t="shared" si="25"/>
        <v>11.6</v>
      </c>
      <c r="J292" s="91"/>
      <c r="K292" s="143">
        <f t="shared" si="24"/>
        <v>10.6</v>
      </c>
      <c r="L292" s="141"/>
      <c r="M292" s="166">
        <f>IFERROR((VLOOKUP(B292,'conso aed'!A:B,2,FALSE)),0)</f>
        <v>9.697000000000001</v>
      </c>
      <c r="N292" s="171">
        <f t="shared" si="26"/>
        <v>0.90299999999999869</v>
      </c>
      <c r="O292" s="144">
        <v>1</v>
      </c>
      <c r="P292" s="155"/>
      <c r="Q292" s="166">
        <f>IFERROR((VLOOKUP(B292,'conso ade'!A:B,2,FALSE)),0)</f>
        <v>1</v>
      </c>
      <c r="R292" s="171">
        <f t="shared" si="27"/>
        <v>0</v>
      </c>
      <c r="S292" s="23">
        <f t="shared" si="28"/>
        <v>0</v>
      </c>
      <c r="T292" s="23">
        <f t="shared" si="29"/>
        <v>0.90299999999999869</v>
      </c>
    </row>
    <row r="293" spans="1:23" x14ac:dyDescent="0.2">
      <c r="A293" s="8" t="s">
        <v>802</v>
      </c>
      <c r="B293" s="132" t="s">
        <v>66</v>
      </c>
      <c r="C293" s="67" t="s">
        <v>5</v>
      </c>
      <c r="D293" s="7" t="s">
        <v>67</v>
      </c>
      <c r="E293" s="105" t="s">
        <v>68</v>
      </c>
      <c r="F293" s="76">
        <v>10.4</v>
      </c>
      <c r="G293" s="54"/>
      <c r="H293" s="112"/>
      <c r="I293" s="138">
        <f t="shared" si="25"/>
        <v>10.4</v>
      </c>
      <c r="J293" s="91"/>
      <c r="K293" s="143">
        <f t="shared" si="24"/>
        <v>9.5</v>
      </c>
      <c r="L293" s="141"/>
      <c r="M293" s="166">
        <f>IFERROR((VLOOKUP(B293,'conso aed'!A:B,2,FALSE)),0)</f>
        <v>9.4999999999999982</v>
      </c>
      <c r="N293" s="171">
        <f t="shared" si="26"/>
        <v>0</v>
      </c>
      <c r="O293" s="144">
        <v>0.9</v>
      </c>
      <c r="P293" s="155"/>
      <c r="Q293" s="166">
        <f>IFERROR((VLOOKUP(B293,'conso ade'!A:B,2,FALSE)),0)</f>
        <v>0.9</v>
      </c>
      <c r="R293" s="171">
        <f t="shared" si="27"/>
        <v>0</v>
      </c>
      <c r="S293" s="23">
        <f t="shared" si="28"/>
        <v>3.3306690738754696E-16</v>
      </c>
      <c r="T293" s="23">
        <f t="shared" si="29"/>
        <v>2.1094237467877974E-15</v>
      </c>
    </row>
    <row r="294" spans="1:23" x14ac:dyDescent="0.2">
      <c r="A294" s="1" t="s">
        <v>802</v>
      </c>
      <c r="B294" s="132" t="s">
        <v>129</v>
      </c>
      <c r="C294" s="67" t="s">
        <v>5</v>
      </c>
      <c r="D294" s="7" t="s">
        <v>130</v>
      </c>
      <c r="E294" s="105" t="s">
        <v>124</v>
      </c>
      <c r="F294" s="76">
        <v>12.9</v>
      </c>
      <c r="G294" s="54"/>
      <c r="H294" s="112"/>
      <c r="I294" s="138">
        <f t="shared" si="25"/>
        <v>12.9</v>
      </c>
      <c r="J294" s="91"/>
      <c r="K294" s="143">
        <f t="shared" si="24"/>
        <v>9.1000000000000014</v>
      </c>
      <c r="L294" s="141"/>
      <c r="M294" s="166">
        <f>IFERROR((VLOOKUP(B294,'conso aed'!A:B,2,FALSE)),0)</f>
        <v>9.1</v>
      </c>
      <c r="N294" s="171">
        <f t="shared" si="26"/>
        <v>0</v>
      </c>
      <c r="O294" s="144">
        <v>3.8</v>
      </c>
      <c r="P294" s="155"/>
      <c r="Q294" s="166">
        <f>IFERROR((VLOOKUP(B294,'conso ade'!A:B,2,FALSE)),0)</f>
        <v>3.8</v>
      </c>
      <c r="R294" s="171">
        <f t="shared" si="27"/>
        <v>0</v>
      </c>
      <c r="S294" s="23">
        <f t="shared" si="28"/>
        <v>-8.8817841970012523E-16</v>
      </c>
      <c r="T294" s="23">
        <f t="shared" si="29"/>
        <v>0</v>
      </c>
    </row>
    <row r="295" spans="1:23" x14ac:dyDescent="0.2">
      <c r="A295" s="1" t="s">
        <v>802</v>
      </c>
      <c r="B295" s="132" t="s">
        <v>119</v>
      </c>
      <c r="C295" s="67" t="s">
        <v>5</v>
      </c>
      <c r="D295" s="7" t="s">
        <v>120</v>
      </c>
      <c r="E295" s="105" t="s">
        <v>121</v>
      </c>
      <c r="F295" s="76">
        <v>11.3</v>
      </c>
      <c r="G295" s="54"/>
      <c r="H295" s="113"/>
      <c r="I295" s="138">
        <f t="shared" si="25"/>
        <v>11.3</v>
      </c>
      <c r="J295" s="91"/>
      <c r="K295" s="143">
        <f t="shared" si="24"/>
        <v>9.5</v>
      </c>
      <c r="L295" s="141"/>
      <c r="M295" s="166">
        <f>IFERROR((VLOOKUP(B295,'conso aed'!A:B,2,FALSE)),0)</f>
        <v>9.3000000000000007</v>
      </c>
      <c r="N295" s="171">
        <f t="shared" si="26"/>
        <v>0.19999999999999929</v>
      </c>
      <c r="O295" s="145">
        <v>1.8</v>
      </c>
      <c r="P295" s="155"/>
      <c r="Q295" s="166">
        <f>IFERROR((VLOOKUP(B295,'conso ade'!A:B,2,FALSE)),0)</f>
        <v>1.8</v>
      </c>
      <c r="R295" s="171">
        <f t="shared" si="27"/>
        <v>0</v>
      </c>
      <c r="S295" s="23">
        <f t="shared" si="28"/>
        <v>6.6613381477509392E-16</v>
      </c>
      <c r="T295" s="23">
        <f t="shared" si="29"/>
        <v>0.19999999999999996</v>
      </c>
      <c r="W295" s="14" t="s">
        <v>832</v>
      </c>
    </row>
    <row r="296" spans="1:23" x14ac:dyDescent="0.2">
      <c r="A296" s="1" t="s">
        <v>802</v>
      </c>
      <c r="B296" s="132" t="s">
        <v>90</v>
      </c>
      <c r="C296" s="67" t="s">
        <v>5</v>
      </c>
      <c r="D296" s="7" t="s">
        <v>31</v>
      </c>
      <c r="E296" s="105" t="s">
        <v>85</v>
      </c>
      <c r="F296" s="76">
        <v>13.1</v>
      </c>
      <c r="G296" s="54"/>
      <c r="H296" s="112"/>
      <c r="I296" s="138">
        <f t="shared" si="25"/>
        <v>13.1</v>
      </c>
      <c r="J296" s="91"/>
      <c r="K296" s="143">
        <f t="shared" si="24"/>
        <v>9.3999999999999986</v>
      </c>
      <c r="L296" s="141"/>
      <c r="M296" s="166">
        <f>IFERROR((VLOOKUP(B296,'conso aed'!A:B,2,FALSE)),0)</f>
        <v>9.1909999999999989</v>
      </c>
      <c r="N296" s="171">
        <f t="shared" si="26"/>
        <v>0.20899999999999963</v>
      </c>
      <c r="O296" s="144">
        <v>3.7</v>
      </c>
      <c r="P296" s="155"/>
      <c r="Q296" s="166">
        <f>IFERROR((VLOOKUP(B296,'conso ade'!A:B,2,FALSE)),0)</f>
        <v>3.5390000000000001</v>
      </c>
      <c r="R296" s="171">
        <f t="shared" si="27"/>
        <v>0.16100000000000003</v>
      </c>
      <c r="S296" s="23">
        <f t="shared" si="28"/>
        <v>8.8817841970012523E-16</v>
      </c>
      <c r="T296" s="23">
        <f t="shared" si="29"/>
        <v>0.36999999999999877</v>
      </c>
      <c r="U296" s="14" t="s">
        <v>802</v>
      </c>
    </row>
    <row r="297" spans="1:23" x14ac:dyDescent="0.2">
      <c r="A297" s="1" t="s">
        <v>802</v>
      </c>
      <c r="B297" s="132" t="s">
        <v>91</v>
      </c>
      <c r="C297" s="67" t="s">
        <v>5</v>
      </c>
      <c r="D297" s="7" t="s">
        <v>92</v>
      </c>
      <c r="E297" s="105" t="s">
        <v>85</v>
      </c>
      <c r="F297" s="76">
        <v>8.8000000000000007</v>
      </c>
      <c r="G297" s="54"/>
      <c r="H297" s="113"/>
      <c r="I297" s="138">
        <f t="shared" si="25"/>
        <v>8.8000000000000007</v>
      </c>
      <c r="J297" s="91"/>
      <c r="K297" s="143">
        <f t="shared" si="24"/>
        <v>5.8000000000000007</v>
      </c>
      <c r="L297" s="141"/>
      <c r="M297" s="166">
        <f>IFERROR((VLOOKUP(B297,'conso aed'!A:B,2,FALSE)),0)</f>
        <v>5.8000000000000007</v>
      </c>
      <c r="N297" s="171">
        <f t="shared" si="26"/>
        <v>0</v>
      </c>
      <c r="O297" s="145">
        <v>3</v>
      </c>
      <c r="P297" s="155"/>
      <c r="Q297" s="166">
        <f>IFERROR((VLOOKUP(B297,'conso ade'!A:B,2,FALSE)),0)</f>
        <v>3</v>
      </c>
      <c r="R297" s="171">
        <f t="shared" si="27"/>
        <v>0</v>
      </c>
      <c r="S297" s="23">
        <f t="shared" si="28"/>
        <v>0</v>
      </c>
      <c r="T297" s="23">
        <f t="shared" si="29"/>
        <v>0</v>
      </c>
    </row>
    <row r="298" spans="1:23" x14ac:dyDescent="0.2">
      <c r="A298" s="1" t="s">
        <v>802</v>
      </c>
      <c r="B298" s="132" t="s">
        <v>116</v>
      </c>
      <c r="C298" s="67" t="s">
        <v>5</v>
      </c>
      <c r="D298" s="7" t="s">
        <v>117</v>
      </c>
      <c r="E298" s="105" t="s">
        <v>118</v>
      </c>
      <c r="F298" s="76">
        <v>4.9000000000000004</v>
      </c>
      <c r="G298" s="54"/>
      <c r="H298" s="112"/>
      <c r="I298" s="138">
        <f t="shared" si="25"/>
        <v>4.9000000000000004</v>
      </c>
      <c r="J298" s="91"/>
      <c r="K298" s="143">
        <f t="shared" si="24"/>
        <v>2.0000000000000004</v>
      </c>
      <c r="L298" s="141"/>
      <c r="M298" s="166">
        <f>IFERROR((VLOOKUP(B298,'conso aed'!A:B,2,FALSE)),0)</f>
        <v>2</v>
      </c>
      <c r="N298" s="171">
        <f t="shared" si="26"/>
        <v>0</v>
      </c>
      <c r="O298" s="144">
        <v>2.9</v>
      </c>
      <c r="P298" s="155"/>
      <c r="Q298" s="166">
        <f>IFERROR((VLOOKUP(B298,'conso ade'!A:B,2,FALSE)),0)</f>
        <v>2.9</v>
      </c>
      <c r="R298" s="171">
        <f t="shared" si="27"/>
        <v>0</v>
      </c>
      <c r="S298" s="23">
        <f t="shared" si="28"/>
        <v>0</v>
      </c>
      <c r="T298" s="23">
        <f t="shared" si="29"/>
        <v>0</v>
      </c>
    </row>
    <row r="299" spans="1:23" x14ac:dyDescent="0.2">
      <c r="A299" s="1" t="s">
        <v>802</v>
      </c>
      <c r="B299" s="132" t="s">
        <v>93</v>
      </c>
      <c r="C299" s="67" t="s">
        <v>5</v>
      </c>
      <c r="D299" s="7" t="s">
        <v>94</v>
      </c>
      <c r="E299" s="105" t="s">
        <v>85</v>
      </c>
      <c r="F299" s="76">
        <v>11.3</v>
      </c>
      <c r="G299" s="54"/>
      <c r="H299" s="112"/>
      <c r="I299" s="138">
        <f t="shared" si="25"/>
        <v>11.3</v>
      </c>
      <c r="J299" s="91"/>
      <c r="K299" s="143">
        <f t="shared" si="24"/>
        <v>9.3000000000000007</v>
      </c>
      <c r="L299" s="141"/>
      <c r="M299" s="166">
        <f>IFERROR((VLOOKUP(B299,'conso aed'!A:B,2,FALSE)),0)</f>
        <v>9.3000000000000007</v>
      </c>
      <c r="N299" s="171">
        <f t="shared" si="26"/>
        <v>0</v>
      </c>
      <c r="O299" s="144">
        <v>2</v>
      </c>
      <c r="P299" s="155"/>
      <c r="Q299" s="166">
        <f>IFERROR((VLOOKUP(B299,'conso ade'!A:B,2,FALSE)),0)</f>
        <v>2</v>
      </c>
      <c r="R299" s="171">
        <f t="shared" si="27"/>
        <v>0</v>
      </c>
      <c r="S299" s="23">
        <f t="shared" si="28"/>
        <v>0</v>
      </c>
      <c r="T299" s="23">
        <f t="shared" si="29"/>
        <v>0</v>
      </c>
    </row>
    <row r="300" spans="1:23" x14ac:dyDescent="0.2">
      <c r="A300" s="1" t="s">
        <v>802</v>
      </c>
      <c r="B300" s="132" t="s">
        <v>95</v>
      </c>
      <c r="C300" s="67" t="s">
        <v>5</v>
      </c>
      <c r="D300" s="7" t="s">
        <v>96</v>
      </c>
      <c r="E300" s="105" t="s">
        <v>85</v>
      </c>
      <c r="F300" s="76">
        <v>9.6</v>
      </c>
      <c r="G300" s="54"/>
      <c r="H300" s="112">
        <v>1</v>
      </c>
      <c r="I300" s="138">
        <f t="shared" si="25"/>
        <v>10.6</v>
      </c>
      <c r="J300" s="91"/>
      <c r="K300" s="143">
        <f t="shared" si="24"/>
        <v>7.85</v>
      </c>
      <c r="L300" s="141"/>
      <c r="M300" s="166">
        <f>IFERROR((VLOOKUP(B300,'conso aed'!A:B,2,FALSE)),0)</f>
        <v>7.8500000000000005</v>
      </c>
      <c r="N300" s="171">
        <f t="shared" si="26"/>
        <v>0</v>
      </c>
      <c r="O300" s="144">
        <v>2.75</v>
      </c>
      <c r="P300" s="155"/>
      <c r="Q300" s="166">
        <f>IFERROR((VLOOKUP(B300,'conso ade'!A:B,2,FALSE)),0)</f>
        <v>2.75</v>
      </c>
      <c r="R300" s="171">
        <f t="shared" si="27"/>
        <v>0</v>
      </c>
      <c r="S300" s="23">
        <f t="shared" si="28"/>
        <v>0</v>
      </c>
      <c r="T300" s="23">
        <f t="shared" si="29"/>
        <v>0</v>
      </c>
    </row>
    <row r="301" spans="1:23" x14ac:dyDescent="0.2">
      <c r="A301" s="1" t="s">
        <v>802</v>
      </c>
      <c r="B301" s="132" t="s">
        <v>63</v>
      </c>
      <c r="C301" s="67" t="s">
        <v>5</v>
      </c>
      <c r="D301" s="7" t="s">
        <v>64</v>
      </c>
      <c r="E301" s="105" t="s">
        <v>65</v>
      </c>
      <c r="F301" s="76">
        <v>7.8</v>
      </c>
      <c r="G301" s="54"/>
      <c r="H301" s="112"/>
      <c r="I301" s="138">
        <f t="shared" si="25"/>
        <v>7.8</v>
      </c>
      <c r="J301" s="91"/>
      <c r="K301" s="143">
        <f t="shared" si="24"/>
        <v>6.8</v>
      </c>
      <c r="L301" s="141"/>
      <c r="M301" s="166">
        <f>IFERROR((VLOOKUP(B301,'conso aed'!A:B,2,FALSE)),0)</f>
        <v>5.8999999999999995</v>
      </c>
      <c r="N301" s="171">
        <f t="shared" si="26"/>
        <v>0.90000000000000036</v>
      </c>
      <c r="O301" s="144">
        <v>1</v>
      </c>
      <c r="P301" s="155"/>
      <c r="Q301" s="166">
        <f>IFERROR((VLOOKUP(B301,'conso ade'!A:B,2,FALSE)),0)</f>
        <v>1</v>
      </c>
      <c r="R301" s="171">
        <f t="shared" si="27"/>
        <v>0</v>
      </c>
      <c r="S301" s="23">
        <f t="shared" si="28"/>
        <v>0</v>
      </c>
      <c r="T301" s="23">
        <f t="shared" si="29"/>
        <v>0.90000000000000036</v>
      </c>
      <c r="W301" s="14" t="s">
        <v>834</v>
      </c>
    </row>
    <row r="302" spans="1:23" x14ac:dyDescent="0.2">
      <c r="A302" s="8" t="s">
        <v>802</v>
      </c>
      <c r="B302" s="128" t="s">
        <v>80</v>
      </c>
      <c r="C302" s="68" t="s">
        <v>5</v>
      </c>
      <c r="D302" s="73" t="s">
        <v>81</v>
      </c>
      <c r="E302" s="101" t="s">
        <v>82</v>
      </c>
      <c r="F302" s="76">
        <v>3.1</v>
      </c>
      <c r="G302" s="54"/>
      <c r="H302" s="112"/>
      <c r="I302" s="138">
        <f t="shared" si="25"/>
        <v>3.1</v>
      </c>
      <c r="J302" s="91"/>
      <c r="K302" s="143">
        <f t="shared" si="24"/>
        <v>3.1</v>
      </c>
      <c r="L302" s="141"/>
      <c r="M302" s="166">
        <f>IFERROR((VLOOKUP(B302,'conso aed'!A:B,2,FALSE)),0)</f>
        <v>2.2999999999999998</v>
      </c>
      <c r="N302" s="171">
        <f t="shared" si="26"/>
        <v>0.80000000000000027</v>
      </c>
      <c r="O302" s="144"/>
      <c r="P302" s="156"/>
      <c r="Q302" s="166">
        <f>IFERROR((VLOOKUP(B302,'conso ade'!A:B,2,FALSE)),0)</f>
        <v>0.8</v>
      </c>
      <c r="R302" s="171">
        <f t="shared" si="27"/>
        <v>-0.8</v>
      </c>
      <c r="S302" s="23">
        <f t="shared" si="28"/>
        <v>0</v>
      </c>
      <c r="T302" s="23">
        <f t="shared" si="29"/>
        <v>0</v>
      </c>
    </row>
    <row r="303" spans="1:23" s="25" customFormat="1" ht="15" customHeight="1" x14ac:dyDescent="0.2">
      <c r="A303" s="1" t="s">
        <v>802</v>
      </c>
      <c r="B303" s="132" t="s">
        <v>131</v>
      </c>
      <c r="C303" s="67" t="s">
        <v>5</v>
      </c>
      <c r="D303" s="7" t="s">
        <v>132</v>
      </c>
      <c r="E303" s="105" t="s">
        <v>133</v>
      </c>
      <c r="F303" s="76">
        <v>4.3</v>
      </c>
      <c r="G303" s="54"/>
      <c r="H303" s="116"/>
      <c r="I303" s="138">
        <f t="shared" si="25"/>
        <v>4.3</v>
      </c>
      <c r="J303" s="91"/>
      <c r="K303" s="143">
        <f t="shared" si="24"/>
        <v>0</v>
      </c>
      <c r="L303" s="141"/>
      <c r="M303" s="166">
        <f>IFERROR((VLOOKUP(B303,'conso aed'!A:B,2,FALSE)),0)</f>
        <v>0</v>
      </c>
      <c r="N303" s="171">
        <f t="shared" si="26"/>
        <v>0</v>
      </c>
      <c r="O303" s="145">
        <v>4.3</v>
      </c>
      <c r="P303" s="155"/>
      <c r="Q303" s="166">
        <f>IFERROR((VLOOKUP(B303,'conso ade'!A:B,2,FALSE)),0)</f>
        <v>4.3</v>
      </c>
      <c r="R303" s="171">
        <f t="shared" si="27"/>
        <v>0</v>
      </c>
      <c r="S303" s="23">
        <f t="shared" si="28"/>
        <v>0</v>
      </c>
      <c r="T303" s="23">
        <f t="shared" si="29"/>
        <v>0</v>
      </c>
    </row>
    <row r="304" spans="1:23" x14ac:dyDescent="0.2">
      <c r="A304" s="1" t="s">
        <v>802</v>
      </c>
      <c r="B304" s="132" t="s">
        <v>134</v>
      </c>
      <c r="C304" s="67" t="s">
        <v>5</v>
      </c>
      <c r="D304" s="7" t="s">
        <v>135</v>
      </c>
      <c r="E304" s="105" t="s">
        <v>136</v>
      </c>
      <c r="F304" s="76">
        <v>13.7</v>
      </c>
      <c r="G304" s="54"/>
      <c r="H304" s="112"/>
      <c r="I304" s="138">
        <f t="shared" si="25"/>
        <v>13.7</v>
      </c>
      <c r="J304" s="91"/>
      <c r="K304" s="143">
        <f t="shared" si="24"/>
        <v>8.6999999999999993</v>
      </c>
      <c r="L304" s="141"/>
      <c r="M304" s="166">
        <f>IFERROR((VLOOKUP(B304,'conso aed'!A:B,2,FALSE)),0)</f>
        <v>10.7</v>
      </c>
      <c r="N304" s="171">
        <f t="shared" si="26"/>
        <v>-2</v>
      </c>
      <c r="O304" s="144">
        <v>5</v>
      </c>
      <c r="P304" s="155"/>
      <c r="Q304" s="166">
        <f>IFERROR((VLOOKUP(B304,'conso ade'!A:B,2,FALSE)),0)</f>
        <v>5</v>
      </c>
      <c r="R304" s="171">
        <f t="shared" si="27"/>
        <v>0</v>
      </c>
      <c r="S304" s="23">
        <f t="shared" si="28"/>
        <v>0</v>
      </c>
      <c r="T304" s="23">
        <f t="shared" si="29"/>
        <v>-2</v>
      </c>
    </row>
    <row r="305" spans="1:78" x14ac:dyDescent="0.2">
      <c r="A305" s="1" t="s">
        <v>802</v>
      </c>
      <c r="B305" s="132" t="s">
        <v>137</v>
      </c>
      <c r="C305" s="67" t="s">
        <v>5</v>
      </c>
      <c r="D305" s="7" t="s">
        <v>138</v>
      </c>
      <c r="E305" s="105" t="s">
        <v>136</v>
      </c>
      <c r="F305" s="76">
        <v>14.2</v>
      </c>
      <c r="G305" s="54"/>
      <c r="H305" s="112"/>
      <c r="I305" s="138">
        <f t="shared" si="25"/>
        <v>14.2</v>
      </c>
      <c r="J305" s="91"/>
      <c r="K305" s="143">
        <f t="shared" si="24"/>
        <v>12.2</v>
      </c>
      <c r="L305" s="141"/>
      <c r="M305" s="166">
        <f>IFERROR((VLOOKUP(B305,'conso aed'!A:B,2,FALSE)),0)</f>
        <v>12.2</v>
      </c>
      <c r="N305" s="171">
        <f t="shared" si="26"/>
        <v>0</v>
      </c>
      <c r="O305" s="144">
        <v>2</v>
      </c>
      <c r="P305" s="155"/>
      <c r="Q305" s="166">
        <f>IFERROR((VLOOKUP(B305,'conso ade'!A:B,2,FALSE)),0)</f>
        <v>2</v>
      </c>
      <c r="R305" s="171">
        <f t="shared" si="27"/>
        <v>0</v>
      </c>
      <c r="S305" s="23">
        <f t="shared" si="28"/>
        <v>0</v>
      </c>
      <c r="T305" s="23">
        <f t="shared" si="29"/>
        <v>0</v>
      </c>
    </row>
    <row r="306" spans="1:78" x14ac:dyDescent="0.2">
      <c r="A306" s="1" t="s">
        <v>802</v>
      </c>
      <c r="B306" s="122" t="s">
        <v>139</v>
      </c>
      <c r="C306" s="67" t="s">
        <v>5</v>
      </c>
      <c r="D306" s="48" t="s">
        <v>140</v>
      </c>
      <c r="E306" s="105" t="s">
        <v>136</v>
      </c>
      <c r="F306" s="76">
        <v>15.8</v>
      </c>
      <c r="G306" s="54"/>
      <c r="H306" s="112"/>
      <c r="I306" s="138">
        <f t="shared" si="25"/>
        <v>15.8</v>
      </c>
      <c r="J306" s="91"/>
      <c r="K306" s="143">
        <f t="shared" si="24"/>
        <v>12.8</v>
      </c>
      <c r="L306" s="141"/>
      <c r="M306" s="166">
        <f>IFERROR((VLOOKUP(B306,'conso aed'!A:B,2,FALSE)),0)</f>
        <v>12.8</v>
      </c>
      <c r="N306" s="171">
        <f t="shared" si="26"/>
        <v>0</v>
      </c>
      <c r="O306" s="144">
        <v>3</v>
      </c>
      <c r="P306" s="155"/>
      <c r="Q306" s="166">
        <f>IFERROR((VLOOKUP(B306,'conso ade'!A:B,2,FALSE)),0)</f>
        <v>3</v>
      </c>
      <c r="R306" s="171">
        <f t="shared" si="27"/>
        <v>0</v>
      </c>
      <c r="S306" s="23">
        <f t="shared" si="28"/>
        <v>0</v>
      </c>
      <c r="T306" s="23">
        <f t="shared" si="29"/>
        <v>0</v>
      </c>
    </row>
    <row r="307" spans="1:78" x14ac:dyDescent="0.2">
      <c r="A307" s="1" t="s">
        <v>802</v>
      </c>
      <c r="B307" s="132" t="s">
        <v>141</v>
      </c>
      <c r="C307" s="67" t="s">
        <v>5</v>
      </c>
      <c r="D307" s="7" t="s">
        <v>142</v>
      </c>
      <c r="E307" s="105" t="s">
        <v>143</v>
      </c>
      <c r="F307" s="76">
        <v>6.5</v>
      </c>
      <c r="G307" s="54"/>
      <c r="H307" s="112"/>
      <c r="I307" s="138">
        <f t="shared" si="25"/>
        <v>6.5</v>
      </c>
      <c r="J307" s="91"/>
      <c r="K307" s="143">
        <f t="shared" si="24"/>
        <v>5.5</v>
      </c>
      <c r="L307" s="141"/>
      <c r="M307" s="166">
        <f>IFERROR((VLOOKUP(B307,'conso aed'!A:B,2,FALSE)),0)</f>
        <v>5.5</v>
      </c>
      <c r="N307" s="171">
        <f t="shared" si="26"/>
        <v>0</v>
      </c>
      <c r="O307" s="144">
        <v>1</v>
      </c>
      <c r="P307" s="155"/>
      <c r="Q307" s="166">
        <f>IFERROR((VLOOKUP(B307,'conso ade'!A:B,2,FALSE)),0)</f>
        <v>1</v>
      </c>
      <c r="R307" s="171">
        <f t="shared" si="27"/>
        <v>0</v>
      </c>
      <c r="S307" s="23">
        <f t="shared" si="28"/>
        <v>0</v>
      </c>
      <c r="T307" s="23">
        <f t="shared" si="29"/>
        <v>0</v>
      </c>
    </row>
    <row r="308" spans="1:78" x14ac:dyDescent="0.2">
      <c r="A308" s="1" t="s">
        <v>802</v>
      </c>
      <c r="B308" s="132" t="s">
        <v>146</v>
      </c>
      <c r="C308" s="67" t="s">
        <v>5</v>
      </c>
      <c r="D308" s="7" t="s">
        <v>147</v>
      </c>
      <c r="E308" s="105" t="s">
        <v>148</v>
      </c>
      <c r="F308" s="76">
        <v>9.1</v>
      </c>
      <c r="G308" s="54"/>
      <c r="H308" s="112"/>
      <c r="I308" s="138">
        <f t="shared" si="25"/>
        <v>9.1</v>
      </c>
      <c r="J308" s="91"/>
      <c r="K308" s="143">
        <f t="shared" si="24"/>
        <v>9.1</v>
      </c>
      <c r="L308" s="141"/>
      <c r="M308" s="166">
        <f>IFERROR((VLOOKUP(B308,'conso aed'!A:B,2,FALSE)),0)</f>
        <v>9.1000000000000014</v>
      </c>
      <c r="N308" s="171">
        <f t="shared" si="26"/>
        <v>0</v>
      </c>
      <c r="O308" s="144"/>
      <c r="P308" s="155"/>
      <c r="Q308" s="166">
        <f>IFERROR((VLOOKUP(B308,'conso ade'!A:B,2,FALSE)),0)</f>
        <v>0</v>
      </c>
      <c r="R308" s="171">
        <f t="shared" si="27"/>
        <v>0</v>
      </c>
      <c r="S308" s="23">
        <f t="shared" si="28"/>
        <v>0</v>
      </c>
      <c r="T308" s="23">
        <f t="shared" si="29"/>
        <v>-1.7763568394002505E-15</v>
      </c>
    </row>
    <row r="309" spans="1:78" x14ac:dyDescent="0.2">
      <c r="A309" s="1" t="s">
        <v>802</v>
      </c>
      <c r="B309" s="132" t="s">
        <v>149</v>
      </c>
      <c r="C309" s="67" t="s">
        <v>5</v>
      </c>
      <c r="D309" s="7" t="s">
        <v>150</v>
      </c>
      <c r="E309" s="105" t="s">
        <v>151</v>
      </c>
      <c r="F309" s="76">
        <v>12.2</v>
      </c>
      <c r="G309" s="54"/>
      <c r="H309" s="112"/>
      <c r="I309" s="138">
        <f t="shared" si="25"/>
        <v>12.2</v>
      </c>
      <c r="J309" s="91"/>
      <c r="K309" s="143">
        <f t="shared" si="24"/>
        <v>9.1999999999999993</v>
      </c>
      <c r="L309" s="141"/>
      <c r="M309" s="166">
        <f>IFERROR((VLOOKUP(B309,'conso aed'!A:B,2,FALSE)),0)</f>
        <v>8.6999999999999993</v>
      </c>
      <c r="N309" s="171">
        <f t="shared" si="26"/>
        <v>0.5</v>
      </c>
      <c r="O309" s="144">
        <v>3</v>
      </c>
      <c r="P309" s="155"/>
      <c r="Q309" s="166">
        <f>IFERROR((VLOOKUP(B309,'conso ade'!A:B,2,FALSE)),0)</f>
        <v>3</v>
      </c>
      <c r="R309" s="171">
        <f t="shared" si="27"/>
        <v>0</v>
      </c>
      <c r="S309" s="23">
        <f t="shared" si="28"/>
        <v>0</v>
      </c>
      <c r="T309" s="23">
        <f t="shared" si="29"/>
        <v>0.5</v>
      </c>
    </row>
    <row r="310" spans="1:78" ht="16.5" thickBot="1" x14ac:dyDescent="0.25">
      <c r="A310" s="1" t="s">
        <v>802</v>
      </c>
      <c r="B310" s="132" t="s">
        <v>155</v>
      </c>
      <c r="C310" s="67" t="s">
        <v>5</v>
      </c>
      <c r="D310" s="7" t="s">
        <v>156</v>
      </c>
      <c r="E310" s="105" t="s">
        <v>157</v>
      </c>
      <c r="F310" s="76">
        <v>6.6</v>
      </c>
      <c r="G310" s="54"/>
      <c r="H310" s="112"/>
      <c r="I310" s="138">
        <f t="shared" si="25"/>
        <v>6.6</v>
      </c>
      <c r="J310" s="91"/>
      <c r="K310" s="143">
        <f t="shared" si="24"/>
        <v>4.5999999999999996</v>
      </c>
      <c r="L310" s="141"/>
      <c r="M310" s="166">
        <f>IFERROR((VLOOKUP(B310,'conso aed'!A:B,2,FALSE)),0)</f>
        <v>4.5999999999999996</v>
      </c>
      <c r="N310" s="171">
        <f t="shared" si="26"/>
        <v>0</v>
      </c>
      <c r="O310" s="144">
        <v>2</v>
      </c>
      <c r="P310" s="155"/>
      <c r="Q310" s="166">
        <f>IFERROR((VLOOKUP(B310,'conso ade'!A:B,2,FALSE)),0)</f>
        <v>2</v>
      </c>
      <c r="R310" s="171">
        <f t="shared" si="27"/>
        <v>0</v>
      </c>
      <c r="S310" s="23">
        <f t="shared" si="28"/>
        <v>0</v>
      </c>
      <c r="T310" s="23">
        <f t="shared" si="29"/>
        <v>0</v>
      </c>
    </row>
    <row r="311" spans="1:78" s="19" customFormat="1" x14ac:dyDescent="0.2">
      <c r="A311" s="1" t="s">
        <v>802</v>
      </c>
      <c r="B311" s="132" t="s">
        <v>158</v>
      </c>
      <c r="C311" s="67" t="s">
        <v>5</v>
      </c>
      <c r="D311" s="7" t="s">
        <v>159</v>
      </c>
      <c r="E311" s="105" t="s">
        <v>157</v>
      </c>
      <c r="F311" s="76">
        <v>11.4</v>
      </c>
      <c r="G311" s="54"/>
      <c r="H311" s="113"/>
      <c r="I311" s="138">
        <f t="shared" si="25"/>
        <v>11.4</v>
      </c>
      <c r="J311" s="91"/>
      <c r="K311" s="143">
        <f t="shared" si="24"/>
        <v>9.6</v>
      </c>
      <c r="L311" s="141"/>
      <c r="M311" s="166">
        <f>IFERROR((VLOOKUP(B311,'conso aed'!A:B,2,FALSE)),0)</f>
        <v>9.6</v>
      </c>
      <c r="N311" s="171">
        <f t="shared" si="26"/>
        <v>0</v>
      </c>
      <c r="O311" s="145">
        <v>1.8</v>
      </c>
      <c r="P311" s="155"/>
      <c r="Q311" s="166">
        <f>IFERROR((VLOOKUP(B311,'conso ade'!A:B,2,FALSE)),0)</f>
        <v>1.8000000000000003</v>
      </c>
      <c r="R311" s="171">
        <f t="shared" si="27"/>
        <v>0</v>
      </c>
      <c r="S311" s="23">
        <f t="shared" si="28"/>
        <v>6.6613381477509392E-16</v>
      </c>
      <c r="T311" s="23">
        <f t="shared" si="29"/>
        <v>0</v>
      </c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</row>
    <row r="312" spans="1:78" x14ac:dyDescent="0.2">
      <c r="A312" s="1" t="s">
        <v>802</v>
      </c>
      <c r="B312" s="132" t="s">
        <v>152</v>
      </c>
      <c r="C312" s="67" t="s">
        <v>5</v>
      </c>
      <c r="D312" s="7" t="s">
        <v>153</v>
      </c>
      <c r="E312" s="105" t="s">
        <v>154</v>
      </c>
      <c r="F312" s="76">
        <v>15.3</v>
      </c>
      <c r="G312" s="54"/>
      <c r="H312" s="118"/>
      <c r="I312" s="138">
        <f t="shared" si="25"/>
        <v>15.3</v>
      </c>
      <c r="J312" s="91"/>
      <c r="K312" s="143">
        <f t="shared" si="24"/>
        <v>15.05</v>
      </c>
      <c r="L312" s="141"/>
      <c r="M312" s="166">
        <f>IFERROR((VLOOKUP(B312,'conso aed'!A:B,2,FALSE)),0)</f>
        <v>14.082000000000001</v>
      </c>
      <c r="N312" s="171">
        <f t="shared" si="26"/>
        <v>0.96799999999999997</v>
      </c>
      <c r="O312" s="148">
        <v>0.25</v>
      </c>
      <c r="P312" s="155"/>
      <c r="Q312" s="166">
        <f>IFERROR((VLOOKUP(B312,'conso ade'!A:B,2,FALSE)),0)</f>
        <v>0.25</v>
      </c>
      <c r="R312" s="171">
        <f t="shared" si="27"/>
        <v>0</v>
      </c>
      <c r="S312" s="23">
        <f t="shared" si="28"/>
        <v>0</v>
      </c>
      <c r="T312" s="23">
        <f t="shared" si="29"/>
        <v>0.96799999999999997</v>
      </c>
    </row>
    <row r="313" spans="1:78" ht="16.5" customHeight="1" thickBot="1" x14ac:dyDescent="0.25">
      <c r="A313" s="1" t="s">
        <v>802</v>
      </c>
      <c r="B313" s="134" t="s">
        <v>144</v>
      </c>
      <c r="C313" s="72" t="s">
        <v>5</v>
      </c>
      <c r="D313" s="80" t="s">
        <v>145</v>
      </c>
      <c r="E313" s="81" t="s">
        <v>143</v>
      </c>
      <c r="F313" s="82">
        <v>11.7</v>
      </c>
      <c r="G313" s="59"/>
      <c r="H313" s="135"/>
      <c r="I313" s="139">
        <f t="shared" si="25"/>
        <v>11.7</v>
      </c>
      <c r="J313" s="91"/>
      <c r="K313" s="143">
        <f t="shared" si="24"/>
        <v>7.6999999999999993</v>
      </c>
      <c r="L313" s="157"/>
      <c r="M313" s="166">
        <f>IFERROR((VLOOKUP(B313,'conso aed'!A:B,2,FALSE)),0)</f>
        <v>8.915999999999995</v>
      </c>
      <c r="N313" s="171">
        <f t="shared" si="26"/>
        <v>-1.2159999999999958</v>
      </c>
      <c r="O313" s="158">
        <v>4</v>
      </c>
      <c r="P313" s="159"/>
      <c r="Q313" s="166">
        <f>IFERROR((VLOOKUP(B313,'conso ade'!A:B,2,FALSE)),0)</f>
        <v>4</v>
      </c>
      <c r="R313" s="171">
        <f t="shared" si="27"/>
        <v>0</v>
      </c>
      <c r="S313" s="23">
        <f t="shared" si="28"/>
        <v>0</v>
      </c>
      <c r="T313" s="23">
        <f t="shared" si="29"/>
        <v>-1.2159999999999958</v>
      </c>
    </row>
    <row r="314" spans="1:78" x14ac:dyDescent="0.2">
      <c r="I314" s="160"/>
      <c r="L314" s="49">
        <f t="shared" ref="L314" si="30">O314+P314</f>
        <v>5</v>
      </c>
      <c r="N314" s="49"/>
      <c r="O314" s="26">
        <v>5</v>
      </c>
      <c r="S314" s="23"/>
      <c r="T314" s="23">
        <f t="shared" si="29"/>
        <v>10</v>
      </c>
    </row>
    <row r="315" spans="1:78" ht="16.5" thickBot="1" x14ac:dyDescent="0.25">
      <c r="I315" s="160"/>
    </row>
    <row r="316" spans="1:78" s="15" customFormat="1" ht="31.5" customHeight="1" thickBot="1" x14ac:dyDescent="0.3">
      <c r="A316" s="3"/>
      <c r="B316" s="13"/>
      <c r="C316" s="3"/>
      <c r="D316" s="13"/>
      <c r="E316" s="63" t="s">
        <v>765</v>
      </c>
      <c r="F316" s="109">
        <f>SUBTOTAL(9,F4:F313)</f>
        <v>1882.9999999999998</v>
      </c>
      <c r="G316" s="109">
        <f t="shared" ref="G316" si="31">SUBTOTAL(9,G182:G219)</f>
        <v>3</v>
      </c>
      <c r="H316" s="161">
        <f>SUBTOTAL(9,H4:H313)</f>
        <v>7.6</v>
      </c>
      <c r="I316" s="140">
        <f>SUBTOTAL(9,I4:I313)</f>
        <v>1906.1000000000001</v>
      </c>
      <c r="J316" s="94"/>
      <c r="K316" s="109">
        <f>SUBTOTAL(9,K4:K313)</f>
        <v>1513.4199999999996</v>
      </c>
      <c r="L316" s="109">
        <f>SUM(L4:L314)</f>
        <v>5</v>
      </c>
      <c r="M316" s="163"/>
      <c r="N316" s="172"/>
      <c r="O316" s="20">
        <f>SUBTOTAL(9,O4:O314)</f>
        <v>394.68000000000006</v>
      </c>
      <c r="P316" s="60">
        <f>SUBTOTAL(9,P4:P313)</f>
        <v>3</v>
      </c>
    </row>
    <row r="317" spans="1:78" x14ac:dyDescent="0.2">
      <c r="F317" s="162"/>
      <c r="G317" s="162"/>
      <c r="H317" s="83"/>
      <c r="I317" s="83"/>
      <c r="J317" s="84"/>
      <c r="K317" s="84"/>
      <c r="L317" s="84"/>
      <c r="M317" s="84"/>
      <c r="N317" s="168"/>
      <c r="O317" s="83">
        <v>0.1</v>
      </c>
      <c r="P317" s="52"/>
    </row>
    <row r="318" spans="1:78" ht="18" customHeight="1" x14ac:dyDescent="0.2">
      <c r="O318" s="26" t="s">
        <v>807</v>
      </c>
    </row>
    <row r="319" spans="1:78" ht="18" customHeight="1" x14ac:dyDescent="0.2"/>
    <row r="320" spans="1:78" ht="18" hidden="1" customHeight="1" x14ac:dyDescent="0.2"/>
    <row r="321" spans="2:5" ht="18" x14ac:dyDescent="0.25">
      <c r="B321" s="108" t="s">
        <v>804</v>
      </c>
    </row>
    <row r="322" spans="2:5" x14ac:dyDescent="0.2">
      <c r="B322" s="78" t="s">
        <v>32</v>
      </c>
      <c r="C322" s="15">
        <v>1</v>
      </c>
      <c r="D322" s="78" t="s">
        <v>33</v>
      </c>
      <c r="E322" s="78" t="s">
        <v>25</v>
      </c>
    </row>
    <row r="323" spans="2:5" x14ac:dyDescent="0.2">
      <c r="B323" s="88" t="s">
        <v>574</v>
      </c>
      <c r="C323" s="15">
        <v>0.5</v>
      </c>
      <c r="D323" s="88" t="s">
        <v>575</v>
      </c>
      <c r="E323" s="106" t="s">
        <v>85</v>
      </c>
    </row>
    <row r="324" spans="2:5" x14ac:dyDescent="0.2">
      <c r="B324" s="88" t="s">
        <v>584</v>
      </c>
      <c r="C324" s="15">
        <v>0.5</v>
      </c>
      <c r="D324" s="88" t="s">
        <v>585</v>
      </c>
      <c r="E324" s="106" t="s">
        <v>85</v>
      </c>
    </row>
    <row r="325" spans="2:5" x14ac:dyDescent="0.2">
      <c r="B325" s="88" t="s">
        <v>556</v>
      </c>
      <c r="C325" s="87">
        <v>1</v>
      </c>
      <c r="D325" s="88" t="s">
        <v>557</v>
      </c>
      <c r="E325" s="106" t="s">
        <v>558</v>
      </c>
    </row>
    <row r="326" spans="2:5" x14ac:dyDescent="0.2">
      <c r="B326" s="88" t="s">
        <v>209</v>
      </c>
      <c r="C326" s="15">
        <v>1</v>
      </c>
      <c r="D326" s="88" t="s">
        <v>210</v>
      </c>
      <c r="E326" s="106" t="s">
        <v>85</v>
      </c>
    </row>
    <row r="327" spans="2:5" x14ac:dyDescent="0.2">
      <c r="B327" s="88" t="s">
        <v>232</v>
      </c>
      <c r="C327" s="15">
        <v>1</v>
      </c>
      <c r="D327" s="88" t="s">
        <v>233</v>
      </c>
      <c r="E327" s="106" t="s">
        <v>154</v>
      </c>
    </row>
    <row r="334" spans="2:5" x14ac:dyDescent="0.2">
      <c r="D334" s="14">
        <f>+'conso aed'!B295</f>
        <v>3.5</v>
      </c>
    </row>
    <row r="335" spans="2:5" x14ac:dyDescent="0.2">
      <c r="D335" s="14">
        <f>+'conso ade'!B228</f>
        <v>2</v>
      </c>
    </row>
    <row r="336" spans="2:5" x14ac:dyDescent="0.2">
      <c r="D336" s="14">
        <f>SUBTOTAL(9,D334:D335)</f>
        <v>5.5</v>
      </c>
    </row>
    <row r="337" spans="4:4" x14ac:dyDescent="0.2">
      <c r="D337" s="14">
        <v>50.65</v>
      </c>
    </row>
    <row r="338" spans="4:4" x14ac:dyDescent="0.2">
      <c r="D338" s="14">
        <f>SUM(D336:D337)</f>
        <v>56.15</v>
      </c>
    </row>
  </sheetData>
  <autoFilter ref="A3:BZ314" xr:uid="{216EE17A-9530-4537-8ECB-8B58272593D4}"/>
  <mergeCells count="4">
    <mergeCell ref="F1:I1"/>
    <mergeCell ref="K1:P1"/>
    <mergeCell ref="K2:L2"/>
    <mergeCell ref="O2:P2"/>
  </mergeCells>
  <pageMargins left="0" right="0" top="0" bottom="0" header="0.31496062992125984" footer="0"/>
  <pageSetup paperSize="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27BD-D014-47D2-B43E-E08EDE767512}">
  <dimension ref="A1:B314"/>
  <sheetViews>
    <sheetView topLeftCell="A298" workbookViewId="0">
      <selection activeCell="A202" sqref="A1:B1048576"/>
    </sheetView>
  </sheetViews>
  <sheetFormatPr baseColWidth="10" defaultRowHeight="15" x14ac:dyDescent="0.25"/>
  <sheetData>
    <row r="1" spans="1:2" x14ac:dyDescent="0.25">
      <c r="A1" t="s">
        <v>840</v>
      </c>
      <c r="B1" t="s">
        <v>841</v>
      </c>
    </row>
    <row r="3" spans="1:2" x14ac:dyDescent="0.25">
      <c r="A3" t="s">
        <v>818</v>
      </c>
      <c r="B3" t="s">
        <v>819</v>
      </c>
    </row>
    <row r="4" spans="1:2" x14ac:dyDescent="0.25">
      <c r="A4" t="s">
        <v>241</v>
      </c>
      <c r="B4">
        <v>2.2999999999999998</v>
      </c>
    </row>
    <row r="5" spans="1:2" x14ac:dyDescent="0.25">
      <c r="A5" t="s">
        <v>246</v>
      </c>
      <c r="B5">
        <v>3.173</v>
      </c>
    </row>
    <row r="6" spans="1:2" x14ac:dyDescent="0.25">
      <c r="A6" t="s">
        <v>249</v>
      </c>
      <c r="B6">
        <v>7.3000000000000007</v>
      </c>
    </row>
    <row r="7" spans="1:2" x14ac:dyDescent="0.25">
      <c r="A7" t="s">
        <v>255</v>
      </c>
      <c r="B7">
        <v>0.8</v>
      </c>
    </row>
    <row r="8" spans="1:2" x14ac:dyDescent="0.25">
      <c r="A8" t="s">
        <v>262</v>
      </c>
      <c r="B8">
        <v>4</v>
      </c>
    </row>
    <row r="9" spans="1:2" x14ac:dyDescent="0.25">
      <c r="A9" t="s">
        <v>265</v>
      </c>
      <c r="B9">
        <v>2.1</v>
      </c>
    </row>
    <row r="10" spans="1:2" x14ac:dyDescent="0.25">
      <c r="A10" t="s">
        <v>271</v>
      </c>
      <c r="B10">
        <v>4.8</v>
      </c>
    </row>
    <row r="11" spans="1:2" x14ac:dyDescent="0.25">
      <c r="A11" t="s">
        <v>274</v>
      </c>
      <c r="B11">
        <v>3.7</v>
      </c>
    </row>
    <row r="12" spans="1:2" x14ac:dyDescent="0.25">
      <c r="A12" t="s">
        <v>161</v>
      </c>
      <c r="B12">
        <v>10.75</v>
      </c>
    </row>
    <row r="13" spans="1:2" x14ac:dyDescent="0.25">
      <c r="A13" t="s">
        <v>282</v>
      </c>
      <c r="B13">
        <v>2.2000000000000002</v>
      </c>
    </row>
    <row r="14" spans="1:2" x14ac:dyDescent="0.25">
      <c r="A14" t="s">
        <v>287</v>
      </c>
      <c r="B14">
        <v>2.5</v>
      </c>
    </row>
    <row r="15" spans="1:2" x14ac:dyDescent="0.25">
      <c r="A15" t="s">
        <v>293</v>
      </c>
      <c r="B15">
        <v>3.0000000000000004</v>
      </c>
    </row>
    <row r="16" spans="1:2" x14ac:dyDescent="0.25">
      <c r="A16" t="s">
        <v>299</v>
      </c>
      <c r="B16">
        <v>5</v>
      </c>
    </row>
    <row r="17" spans="1:2" x14ac:dyDescent="0.25">
      <c r="A17" t="s">
        <v>15</v>
      </c>
      <c r="B17">
        <v>12.450000000000001</v>
      </c>
    </row>
    <row r="18" spans="1:2" x14ac:dyDescent="0.25">
      <c r="A18" t="s">
        <v>167</v>
      </c>
      <c r="B18">
        <v>3.5</v>
      </c>
    </row>
    <row r="19" spans="1:2" x14ac:dyDescent="0.25">
      <c r="A19" t="s">
        <v>18</v>
      </c>
      <c r="B19">
        <v>11.2</v>
      </c>
    </row>
    <row r="20" spans="1:2" x14ac:dyDescent="0.25">
      <c r="A20" t="s">
        <v>169</v>
      </c>
      <c r="B20">
        <v>3.7679999999999998</v>
      </c>
    </row>
    <row r="21" spans="1:2" x14ac:dyDescent="0.25">
      <c r="A21" t="s">
        <v>23</v>
      </c>
      <c r="B21">
        <v>9.8000000000000007</v>
      </c>
    </row>
    <row r="22" spans="1:2" x14ac:dyDescent="0.25">
      <c r="A22" t="s">
        <v>26</v>
      </c>
      <c r="B22">
        <v>6.8</v>
      </c>
    </row>
    <row r="23" spans="1:2" x14ac:dyDescent="0.25">
      <c r="A23" t="s">
        <v>28</v>
      </c>
      <c r="B23">
        <v>9.4</v>
      </c>
    </row>
    <row r="24" spans="1:2" x14ac:dyDescent="0.25">
      <c r="A24" t="s">
        <v>30</v>
      </c>
      <c r="B24">
        <v>8.6</v>
      </c>
    </row>
    <row r="25" spans="1:2" x14ac:dyDescent="0.25">
      <c r="A25" t="s">
        <v>32</v>
      </c>
      <c r="B25">
        <v>10.299999999999997</v>
      </c>
    </row>
    <row r="26" spans="1:2" x14ac:dyDescent="0.25">
      <c r="A26" t="s">
        <v>39</v>
      </c>
      <c r="B26">
        <v>17.702999999999999</v>
      </c>
    </row>
    <row r="27" spans="1:2" x14ac:dyDescent="0.25">
      <c r="A27" t="s">
        <v>310</v>
      </c>
      <c r="B27">
        <v>2.0999999999999996</v>
      </c>
    </row>
    <row r="28" spans="1:2" x14ac:dyDescent="0.25">
      <c r="A28" t="s">
        <v>352</v>
      </c>
      <c r="B28">
        <v>4.1239999999999997</v>
      </c>
    </row>
    <row r="29" spans="1:2" x14ac:dyDescent="0.25">
      <c r="A29" t="s">
        <v>34</v>
      </c>
      <c r="B29">
        <v>6.5</v>
      </c>
    </row>
    <row r="30" spans="1:2" x14ac:dyDescent="0.25">
      <c r="A30" t="s">
        <v>178</v>
      </c>
      <c r="B30">
        <v>1.75</v>
      </c>
    </row>
    <row r="31" spans="1:2" x14ac:dyDescent="0.25">
      <c r="A31" t="s">
        <v>181</v>
      </c>
      <c r="B31">
        <v>7.5</v>
      </c>
    </row>
    <row r="32" spans="1:2" x14ac:dyDescent="0.25">
      <c r="A32" t="s">
        <v>375</v>
      </c>
      <c r="B32">
        <v>2.8</v>
      </c>
    </row>
    <row r="33" spans="1:2" x14ac:dyDescent="0.25">
      <c r="A33" t="s">
        <v>42</v>
      </c>
      <c r="B33">
        <v>6.65</v>
      </c>
    </row>
    <row r="34" spans="1:2" x14ac:dyDescent="0.25">
      <c r="A34" t="s">
        <v>183</v>
      </c>
      <c r="B34">
        <v>6.0000000000000009</v>
      </c>
    </row>
    <row r="35" spans="1:2" x14ac:dyDescent="0.25">
      <c r="A35" t="s">
        <v>45</v>
      </c>
      <c r="B35">
        <v>4.75</v>
      </c>
    </row>
    <row r="36" spans="1:2" x14ac:dyDescent="0.25">
      <c r="A36" t="s">
        <v>392</v>
      </c>
      <c r="B36">
        <v>3.3</v>
      </c>
    </row>
    <row r="37" spans="1:2" x14ac:dyDescent="0.25">
      <c r="A37" t="s">
        <v>9</v>
      </c>
      <c r="B37">
        <v>11.8</v>
      </c>
    </row>
    <row r="38" spans="1:2" x14ac:dyDescent="0.25">
      <c r="A38" t="s">
        <v>268</v>
      </c>
      <c r="B38">
        <v>3.5420000000000003</v>
      </c>
    </row>
    <row r="39" spans="1:2" x14ac:dyDescent="0.25">
      <c r="A39" t="s">
        <v>171</v>
      </c>
      <c r="B39">
        <v>4.0999999999999996</v>
      </c>
    </row>
    <row r="40" spans="1:2" x14ac:dyDescent="0.25">
      <c r="A40" t="s">
        <v>173</v>
      </c>
      <c r="B40">
        <v>3.5609999999999999</v>
      </c>
    </row>
    <row r="41" spans="1:2" x14ac:dyDescent="0.25">
      <c r="A41" t="s">
        <v>175</v>
      </c>
      <c r="B41">
        <v>4.75</v>
      </c>
    </row>
    <row r="42" spans="1:2" x14ac:dyDescent="0.25">
      <c r="A42" t="s">
        <v>787</v>
      </c>
      <c r="B42">
        <v>0</v>
      </c>
    </row>
    <row r="43" spans="1:2" x14ac:dyDescent="0.25">
      <c r="A43" t="s">
        <v>338</v>
      </c>
      <c r="B43">
        <v>3</v>
      </c>
    </row>
    <row r="44" spans="1:2" x14ac:dyDescent="0.25">
      <c r="A44" t="s">
        <v>341</v>
      </c>
      <c r="B44">
        <v>3.0000000000000004</v>
      </c>
    </row>
    <row r="45" spans="1:2" x14ac:dyDescent="0.25">
      <c r="A45" t="s">
        <v>343</v>
      </c>
      <c r="B45">
        <v>4.7</v>
      </c>
    </row>
    <row r="46" spans="1:2" x14ac:dyDescent="0.25">
      <c r="A46" t="s">
        <v>388</v>
      </c>
      <c r="B46">
        <v>5.5</v>
      </c>
    </row>
    <row r="47" spans="1:2" x14ac:dyDescent="0.25">
      <c r="A47" t="s">
        <v>365</v>
      </c>
      <c r="B47">
        <v>4.6000000000000005</v>
      </c>
    </row>
    <row r="48" spans="1:2" x14ac:dyDescent="0.25">
      <c r="A48" t="s">
        <v>256</v>
      </c>
      <c r="B48">
        <v>3.5</v>
      </c>
    </row>
    <row r="49" spans="1:2" x14ac:dyDescent="0.25">
      <c r="A49" t="s">
        <v>379</v>
      </c>
      <c r="B49">
        <v>2.8</v>
      </c>
    </row>
    <row r="50" spans="1:2" x14ac:dyDescent="0.25">
      <c r="A50" t="s">
        <v>285</v>
      </c>
      <c r="B50">
        <v>3.5</v>
      </c>
    </row>
    <row r="51" spans="1:2" x14ac:dyDescent="0.25">
      <c r="A51" t="s">
        <v>758</v>
      </c>
      <c r="B51">
        <v>2.5</v>
      </c>
    </row>
    <row r="52" spans="1:2" x14ac:dyDescent="0.25">
      <c r="A52" t="s">
        <v>37</v>
      </c>
      <c r="B52">
        <v>8.6</v>
      </c>
    </row>
    <row r="53" spans="1:2" x14ac:dyDescent="0.25">
      <c r="A53" t="s">
        <v>318</v>
      </c>
      <c r="B53">
        <v>3</v>
      </c>
    </row>
    <row r="54" spans="1:2" x14ac:dyDescent="0.25">
      <c r="A54" t="s">
        <v>6</v>
      </c>
      <c r="B54">
        <v>9</v>
      </c>
    </row>
    <row r="55" spans="1:2" x14ac:dyDescent="0.25">
      <c r="A55" t="s">
        <v>326</v>
      </c>
      <c r="B55">
        <v>3.5</v>
      </c>
    </row>
    <row r="56" spans="1:2" x14ac:dyDescent="0.25">
      <c r="A56" t="s">
        <v>277</v>
      </c>
      <c r="B56">
        <v>4</v>
      </c>
    </row>
    <row r="57" spans="1:2" x14ac:dyDescent="0.25">
      <c r="A57" t="s">
        <v>290</v>
      </c>
      <c r="B57">
        <v>1.4</v>
      </c>
    </row>
    <row r="58" spans="1:2" x14ac:dyDescent="0.25">
      <c r="A58" t="s">
        <v>344</v>
      </c>
      <c r="B58">
        <v>4.8869999999999996</v>
      </c>
    </row>
    <row r="59" spans="1:2" x14ac:dyDescent="0.25">
      <c r="A59" t="s">
        <v>333</v>
      </c>
      <c r="B59">
        <v>5.0709999999999997</v>
      </c>
    </row>
    <row r="60" spans="1:2" x14ac:dyDescent="0.25">
      <c r="A60" t="s">
        <v>334</v>
      </c>
      <c r="B60">
        <v>7.75</v>
      </c>
    </row>
    <row r="61" spans="1:2" x14ac:dyDescent="0.25">
      <c r="A61" t="s">
        <v>381</v>
      </c>
      <c r="B61">
        <v>3.2</v>
      </c>
    </row>
    <row r="62" spans="1:2" x14ac:dyDescent="0.25">
      <c r="A62" t="s">
        <v>302</v>
      </c>
      <c r="B62">
        <v>2.2000000000000002</v>
      </c>
    </row>
    <row r="63" spans="1:2" x14ac:dyDescent="0.25">
      <c r="A63" t="s">
        <v>362</v>
      </c>
      <c r="B63">
        <v>2.7770000000000001</v>
      </c>
    </row>
    <row r="64" spans="1:2" x14ac:dyDescent="0.25">
      <c r="A64" t="s">
        <v>385</v>
      </c>
      <c r="B64">
        <v>2.8</v>
      </c>
    </row>
    <row r="65" spans="1:2" x14ac:dyDescent="0.25">
      <c r="A65" t="s">
        <v>328</v>
      </c>
      <c r="B65">
        <v>2</v>
      </c>
    </row>
    <row r="66" spans="1:2" x14ac:dyDescent="0.25">
      <c r="A66" t="s">
        <v>369</v>
      </c>
      <c r="B66">
        <v>2.7</v>
      </c>
    </row>
    <row r="67" spans="1:2" x14ac:dyDescent="0.25">
      <c r="A67" t="s">
        <v>761</v>
      </c>
      <c r="B67">
        <v>1.073</v>
      </c>
    </row>
    <row r="68" spans="1:2" x14ac:dyDescent="0.25">
      <c r="A68" t="s">
        <v>259</v>
      </c>
      <c r="B68">
        <v>3.3249999999999997</v>
      </c>
    </row>
    <row r="69" spans="1:2" x14ac:dyDescent="0.25">
      <c r="A69" t="s">
        <v>313</v>
      </c>
      <c r="B69">
        <v>4.2</v>
      </c>
    </row>
    <row r="70" spans="1:2" x14ac:dyDescent="0.25">
      <c r="A70" t="s">
        <v>238</v>
      </c>
      <c r="B70">
        <v>3.4000000000000004</v>
      </c>
    </row>
    <row r="71" spans="1:2" x14ac:dyDescent="0.25">
      <c r="A71" t="s">
        <v>307</v>
      </c>
      <c r="B71">
        <v>5.6999999999999993</v>
      </c>
    </row>
    <row r="72" spans="1:2" x14ac:dyDescent="0.25">
      <c r="A72" t="s">
        <v>336</v>
      </c>
      <c r="B72">
        <v>5.0999999999999996</v>
      </c>
    </row>
    <row r="73" spans="1:2" x14ac:dyDescent="0.25">
      <c r="A73" t="s">
        <v>346</v>
      </c>
      <c r="B73">
        <v>4.2999999999999989</v>
      </c>
    </row>
    <row r="74" spans="1:2" x14ac:dyDescent="0.25">
      <c r="A74" t="s">
        <v>390</v>
      </c>
      <c r="B74">
        <v>4.3230000000000004</v>
      </c>
    </row>
    <row r="75" spans="1:2" x14ac:dyDescent="0.25">
      <c r="A75" t="s">
        <v>383</v>
      </c>
      <c r="B75">
        <v>5.6000000000000005</v>
      </c>
    </row>
    <row r="76" spans="1:2" x14ac:dyDescent="0.25">
      <c r="A76" t="s">
        <v>359</v>
      </c>
      <c r="B76">
        <v>3.5</v>
      </c>
    </row>
    <row r="77" spans="1:2" x14ac:dyDescent="0.25">
      <c r="A77" t="s">
        <v>348</v>
      </c>
      <c r="B77">
        <v>3.8000000000000003</v>
      </c>
    </row>
    <row r="78" spans="1:2" x14ac:dyDescent="0.25">
      <c r="A78" t="s">
        <v>378</v>
      </c>
      <c r="B78">
        <v>6.4</v>
      </c>
    </row>
    <row r="79" spans="1:2" x14ac:dyDescent="0.25">
      <c r="A79" t="s">
        <v>372</v>
      </c>
      <c r="B79">
        <v>3.9</v>
      </c>
    </row>
    <row r="80" spans="1:2" x14ac:dyDescent="0.25">
      <c r="A80" t="s">
        <v>354</v>
      </c>
      <c r="B80">
        <v>6.3999999999999995</v>
      </c>
    </row>
    <row r="81" spans="1:2" x14ac:dyDescent="0.25">
      <c r="A81" t="s">
        <v>252</v>
      </c>
      <c r="B81">
        <v>4.7389999999999999</v>
      </c>
    </row>
    <row r="82" spans="1:2" x14ac:dyDescent="0.25">
      <c r="A82" t="s">
        <v>321</v>
      </c>
      <c r="B82">
        <v>5.8</v>
      </c>
    </row>
    <row r="83" spans="1:2" x14ac:dyDescent="0.25">
      <c r="A83" t="s">
        <v>315</v>
      </c>
      <c r="B83">
        <v>4.9000000000000004</v>
      </c>
    </row>
    <row r="84" spans="1:2" x14ac:dyDescent="0.25">
      <c r="A84" t="s">
        <v>164</v>
      </c>
      <c r="B84">
        <v>2</v>
      </c>
    </row>
    <row r="85" spans="1:2" x14ac:dyDescent="0.25">
      <c r="A85" t="s">
        <v>279</v>
      </c>
      <c r="B85">
        <v>3.9000000000000004</v>
      </c>
    </row>
    <row r="86" spans="1:2" x14ac:dyDescent="0.25">
      <c r="A86" t="s">
        <v>395</v>
      </c>
      <c r="B86">
        <v>3.7</v>
      </c>
    </row>
    <row r="87" spans="1:2" x14ac:dyDescent="0.25">
      <c r="A87" t="s">
        <v>349</v>
      </c>
      <c r="B87">
        <v>4.3000000000000007</v>
      </c>
    </row>
    <row r="88" spans="1:2" x14ac:dyDescent="0.25">
      <c r="A88" t="s">
        <v>304</v>
      </c>
      <c r="B88">
        <v>5.7</v>
      </c>
    </row>
    <row r="89" spans="1:2" x14ac:dyDescent="0.25">
      <c r="A89" t="s">
        <v>350</v>
      </c>
      <c r="B89">
        <v>4</v>
      </c>
    </row>
    <row r="90" spans="1:2" x14ac:dyDescent="0.25">
      <c r="A90" t="s">
        <v>243</v>
      </c>
      <c r="B90">
        <v>4.95</v>
      </c>
    </row>
    <row r="91" spans="1:2" x14ac:dyDescent="0.25">
      <c r="A91" t="s">
        <v>366</v>
      </c>
      <c r="B91">
        <v>3.8</v>
      </c>
    </row>
    <row r="92" spans="1:2" x14ac:dyDescent="0.25">
      <c r="A92" t="s">
        <v>330</v>
      </c>
      <c r="B92">
        <v>3.5</v>
      </c>
    </row>
    <row r="93" spans="1:2" x14ac:dyDescent="0.25">
      <c r="A93" t="s">
        <v>48</v>
      </c>
      <c r="B93">
        <v>11.05</v>
      </c>
    </row>
    <row r="94" spans="1:2" x14ac:dyDescent="0.25">
      <c r="A94" t="s">
        <v>12</v>
      </c>
      <c r="B94">
        <v>7.2999999999999954</v>
      </c>
    </row>
    <row r="95" spans="1:2" x14ac:dyDescent="0.25">
      <c r="A95" t="s">
        <v>21</v>
      </c>
      <c r="B95">
        <v>4.5</v>
      </c>
    </row>
    <row r="96" spans="1:2" x14ac:dyDescent="0.25">
      <c r="A96" t="s">
        <v>323</v>
      </c>
      <c r="B96">
        <v>4.6479999999999997</v>
      </c>
    </row>
    <row r="97" spans="1:2" x14ac:dyDescent="0.25">
      <c r="A97" t="s">
        <v>397</v>
      </c>
      <c r="B97">
        <v>6.2</v>
      </c>
    </row>
    <row r="98" spans="1:2" x14ac:dyDescent="0.25">
      <c r="A98" t="s">
        <v>296</v>
      </c>
      <c r="B98">
        <v>4</v>
      </c>
    </row>
    <row r="99" spans="1:2" x14ac:dyDescent="0.25">
      <c r="A99" t="s">
        <v>51</v>
      </c>
      <c r="B99">
        <v>8.8129999999999988</v>
      </c>
    </row>
    <row r="100" spans="1:2" x14ac:dyDescent="0.25">
      <c r="A100" t="s">
        <v>185</v>
      </c>
      <c r="B100">
        <v>5.0999999999999996</v>
      </c>
    </row>
    <row r="101" spans="1:2" x14ac:dyDescent="0.25">
      <c r="A101" t="s">
        <v>188</v>
      </c>
      <c r="B101">
        <v>2.5</v>
      </c>
    </row>
    <row r="102" spans="1:2" x14ac:dyDescent="0.25">
      <c r="A102" t="s">
        <v>411</v>
      </c>
      <c r="B102">
        <v>2.5</v>
      </c>
    </row>
    <row r="103" spans="1:2" x14ac:dyDescent="0.25">
      <c r="A103" t="s">
        <v>413</v>
      </c>
      <c r="B103">
        <v>3.8000000000000003</v>
      </c>
    </row>
    <row r="104" spans="1:2" x14ac:dyDescent="0.25">
      <c r="A104" t="s">
        <v>54</v>
      </c>
      <c r="B104">
        <v>5.4999999999999991</v>
      </c>
    </row>
    <row r="105" spans="1:2" x14ac:dyDescent="0.25">
      <c r="A105" t="s">
        <v>418</v>
      </c>
      <c r="B105">
        <v>2.5</v>
      </c>
    </row>
    <row r="106" spans="1:2" x14ac:dyDescent="0.25">
      <c r="A106" t="s">
        <v>421</v>
      </c>
      <c r="B106">
        <v>4.7</v>
      </c>
    </row>
    <row r="107" spans="1:2" x14ac:dyDescent="0.25">
      <c r="A107" t="s">
        <v>424</v>
      </c>
      <c r="B107">
        <v>3.5999999999999996</v>
      </c>
    </row>
    <row r="108" spans="1:2" x14ac:dyDescent="0.25">
      <c r="A108" t="s">
        <v>426</v>
      </c>
      <c r="B108">
        <v>2.4899999999999998</v>
      </c>
    </row>
    <row r="109" spans="1:2" x14ac:dyDescent="0.25">
      <c r="A109" t="s">
        <v>429</v>
      </c>
      <c r="B109">
        <v>6</v>
      </c>
    </row>
    <row r="110" spans="1:2" x14ac:dyDescent="0.25">
      <c r="A110" t="s">
        <v>432</v>
      </c>
      <c r="B110">
        <v>1</v>
      </c>
    </row>
    <row r="111" spans="1:2" x14ac:dyDescent="0.25">
      <c r="A111" t="s">
        <v>435</v>
      </c>
      <c r="B111">
        <v>3</v>
      </c>
    </row>
    <row r="112" spans="1:2" x14ac:dyDescent="0.25">
      <c r="A112" t="s">
        <v>440</v>
      </c>
      <c r="B112">
        <v>5.8000000000000007</v>
      </c>
    </row>
    <row r="113" spans="1:2" x14ac:dyDescent="0.25">
      <c r="A113" t="s">
        <v>445</v>
      </c>
      <c r="B113">
        <v>2.5</v>
      </c>
    </row>
    <row r="114" spans="1:2" x14ac:dyDescent="0.25">
      <c r="A114" t="s">
        <v>448</v>
      </c>
      <c r="B114">
        <v>2.65</v>
      </c>
    </row>
    <row r="115" spans="1:2" x14ac:dyDescent="0.25">
      <c r="A115" t="s">
        <v>451</v>
      </c>
      <c r="B115">
        <v>2.5</v>
      </c>
    </row>
    <row r="116" spans="1:2" x14ac:dyDescent="0.25">
      <c r="A116" t="s">
        <v>60</v>
      </c>
      <c r="B116">
        <v>17</v>
      </c>
    </row>
    <row r="117" spans="1:2" x14ac:dyDescent="0.25">
      <c r="A117" t="s">
        <v>190</v>
      </c>
      <c r="B117">
        <v>9.8000000000000007</v>
      </c>
    </row>
    <row r="118" spans="1:2" x14ac:dyDescent="0.25">
      <c r="A118" t="s">
        <v>57</v>
      </c>
      <c r="B118">
        <v>5.8999999999999995</v>
      </c>
    </row>
    <row r="119" spans="1:2" x14ac:dyDescent="0.25">
      <c r="A119" t="s">
        <v>406</v>
      </c>
      <c r="B119">
        <v>4.4000000000000004</v>
      </c>
    </row>
    <row r="120" spans="1:2" x14ac:dyDescent="0.25">
      <c r="A120" t="s">
        <v>408</v>
      </c>
      <c r="B120">
        <v>3</v>
      </c>
    </row>
    <row r="121" spans="1:2" x14ac:dyDescent="0.25">
      <c r="A121" t="s">
        <v>453</v>
      </c>
      <c r="B121">
        <v>2.4</v>
      </c>
    </row>
    <row r="122" spans="1:2" x14ac:dyDescent="0.25">
      <c r="A122" t="s">
        <v>442</v>
      </c>
      <c r="B122">
        <v>4.9999999999999991</v>
      </c>
    </row>
    <row r="123" spans="1:2" x14ac:dyDescent="0.25">
      <c r="A123" t="s">
        <v>437</v>
      </c>
      <c r="B123">
        <v>4.5999999999999996</v>
      </c>
    </row>
    <row r="124" spans="1:2" x14ac:dyDescent="0.25">
      <c r="A124" t="s">
        <v>416</v>
      </c>
      <c r="B124">
        <v>8.6</v>
      </c>
    </row>
    <row r="125" spans="1:2" x14ac:dyDescent="0.25">
      <c r="A125" t="s">
        <v>403</v>
      </c>
      <c r="B125">
        <v>2</v>
      </c>
    </row>
    <row r="126" spans="1:2" x14ac:dyDescent="0.25">
      <c r="A126" t="s">
        <v>400</v>
      </c>
      <c r="B126">
        <v>3.7</v>
      </c>
    </row>
    <row r="127" spans="1:2" x14ac:dyDescent="0.25">
      <c r="A127" t="s">
        <v>410</v>
      </c>
      <c r="B127">
        <v>3.2290000000000001</v>
      </c>
    </row>
    <row r="128" spans="1:2" x14ac:dyDescent="0.25">
      <c r="A128" t="s">
        <v>192</v>
      </c>
      <c r="B128">
        <v>0</v>
      </c>
    </row>
    <row r="129" spans="1:2" x14ac:dyDescent="0.25">
      <c r="A129" t="s">
        <v>476</v>
      </c>
      <c r="B129">
        <v>4.8</v>
      </c>
    </row>
    <row r="130" spans="1:2" x14ac:dyDescent="0.25">
      <c r="A130" t="s">
        <v>479</v>
      </c>
      <c r="B130">
        <v>5.35</v>
      </c>
    </row>
    <row r="131" spans="1:2" x14ac:dyDescent="0.25">
      <c r="A131" t="s">
        <v>493</v>
      </c>
      <c r="B131">
        <v>3.6999999999999997</v>
      </c>
    </row>
    <row r="132" spans="1:2" x14ac:dyDescent="0.25">
      <c r="A132" t="s">
        <v>69</v>
      </c>
      <c r="B132">
        <v>4.5</v>
      </c>
    </row>
    <row r="133" spans="1:2" x14ac:dyDescent="0.25">
      <c r="A133" t="s">
        <v>72</v>
      </c>
      <c r="B133">
        <v>8.7999999999999989</v>
      </c>
    </row>
    <row r="134" spans="1:2" x14ac:dyDescent="0.25">
      <c r="A134" t="s">
        <v>505</v>
      </c>
      <c r="B134">
        <v>3</v>
      </c>
    </row>
    <row r="135" spans="1:2" x14ac:dyDescent="0.25">
      <c r="A135" t="s">
        <v>75</v>
      </c>
      <c r="B135">
        <v>6.1</v>
      </c>
    </row>
    <row r="136" spans="1:2" x14ac:dyDescent="0.25">
      <c r="A136" t="s">
        <v>78</v>
      </c>
      <c r="B136">
        <v>6.1999999999999993</v>
      </c>
    </row>
    <row r="137" spans="1:2" x14ac:dyDescent="0.25">
      <c r="A137" t="s">
        <v>533</v>
      </c>
      <c r="B137">
        <v>2.9</v>
      </c>
    </row>
    <row r="138" spans="1:2" x14ac:dyDescent="0.25">
      <c r="A138" t="s">
        <v>199</v>
      </c>
      <c r="B138">
        <v>5</v>
      </c>
    </row>
    <row r="139" spans="1:2" x14ac:dyDescent="0.25">
      <c r="A139" t="s">
        <v>83</v>
      </c>
      <c r="B139">
        <v>10.100000000000001</v>
      </c>
    </row>
    <row r="140" spans="1:2" x14ac:dyDescent="0.25">
      <c r="A140" t="s">
        <v>572</v>
      </c>
      <c r="B140">
        <v>4.2</v>
      </c>
    </row>
    <row r="141" spans="1:2" x14ac:dyDescent="0.25">
      <c r="A141" t="s">
        <v>86</v>
      </c>
      <c r="B141">
        <v>12.55</v>
      </c>
    </row>
    <row r="142" spans="1:2" x14ac:dyDescent="0.25">
      <c r="A142" t="s">
        <v>88</v>
      </c>
      <c r="B142">
        <v>18.399999999999999</v>
      </c>
    </row>
    <row r="143" spans="1:2" x14ac:dyDescent="0.25">
      <c r="A143" t="s">
        <v>207</v>
      </c>
      <c r="B143">
        <v>4.3230000000000004</v>
      </c>
    </row>
    <row r="144" spans="1:2" x14ac:dyDescent="0.25">
      <c r="A144" t="s">
        <v>574</v>
      </c>
      <c r="B144">
        <v>5.4</v>
      </c>
    </row>
    <row r="145" spans="1:2" x14ac:dyDescent="0.25">
      <c r="A145" t="s">
        <v>591</v>
      </c>
      <c r="B145">
        <v>3.5999999999999996</v>
      </c>
    </row>
    <row r="146" spans="1:2" x14ac:dyDescent="0.25">
      <c r="A146" t="s">
        <v>599</v>
      </c>
      <c r="B146">
        <v>2.9</v>
      </c>
    </row>
    <row r="147" spans="1:2" x14ac:dyDescent="0.25">
      <c r="A147" t="s">
        <v>201</v>
      </c>
      <c r="B147">
        <v>6</v>
      </c>
    </row>
    <row r="148" spans="1:2" x14ac:dyDescent="0.25">
      <c r="A148" t="s">
        <v>97</v>
      </c>
      <c r="B148">
        <v>4.6999999999999993</v>
      </c>
    </row>
    <row r="149" spans="1:2" x14ac:dyDescent="0.25">
      <c r="A149" t="s">
        <v>103</v>
      </c>
      <c r="B149">
        <v>12.000000000000004</v>
      </c>
    </row>
    <row r="150" spans="1:2" x14ac:dyDescent="0.25">
      <c r="A150" t="s">
        <v>106</v>
      </c>
      <c r="B150">
        <v>10.123000000000001</v>
      </c>
    </row>
    <row r="151" spans="1:2" x14ac:dyDescent="0.25">
      <c r="A151" t="s">
        <v>623</v>
      </c>
      <c r="B151">
        <v>5.7</v>
      </c>
    </row>
    <row r="152" spans="1:2" x14ac:dyDescent="0.25">
      <c r="A152" t="s">
        <v>626</v>
      </c>
      <c r="B152">
        <v>2.9</v>
      </c>
    </row>
    <row r="153" spans="1:2" x14ac:dyDescent="0.25">
      <c r="A153" t="s">
        <v>108</v>
      </c>
      <c r="B153">
        <v>7</v>
      </c>
    </row>
    <row r="154" spans="1:2" x14ac:dyDescent="0.25">
      <c r="A154" t="s">
        <v>213</v>
      </c>
      <c r="B154">
        <v>3.7</v>
      </c>
    </row>
    <row r="155" spans="1:2" x14ac:dyDescent="0.25">
      <c r="A155" t="s">
        <v>629</v>
      </c>
      <c r="B155">
        <v>3</v>
      </c>
    </row>
    <row r="156" spans="1:2" x14ac:dyDescent="0.25">
      <c r="A156" t="s">
        <v>111</v>
      </c>
      <c r="B156">
        <v>10.599999999999998</v>
      </c>
    </row>
    <row r="157" spans="1:2" x14ac:dyDescent="0.25">
      <c r="A157" t="s">
        <v>114</v>
      </c>
      <c r="B157">
        <v>8.9</v>
      </c>
    </row>
    <row r="158" spans="1:2" x14ac:dyDescent="0.25">
      <c r="A158" t="s">
        <v>215</v>
      </c>
      <c r="B158">
        <v>5.5</v>
      </c>
    </row>
    <row r="159" spans="1:2" x14ac:dyDescent="0.25">
      <c r="A159" t="s">
        <v>642</v>
      </c>
      <c r="B159">
        <v>4.8000000000000007</v>
      </c>
    </row>
    <row r="160" spans="1:2" x14ac:dyDescent="0.25">
      <c r="A160" t="s">
        <v>122</v>
      </c>
      <c r="B160">
        <v>6.1</v>
      </c>
    </row>
    <row r="161" spans="1:2" x14ac:dyDescent="0.25">
      <c r="A161" t="s">
        <v>125</v>
      </c>
      <c r="B161">
        <v>8</v>
      </c>
    </row>
    <row r="162" spans="1:2" x14ac:dyDescent="0.25">
      <c r="A162" t="s">
        <v>127</v>
      </c>
      <c r="B162">
        <v>12.673</v>
      </c>
    </row>
    <row r="163" spans="1:2" x14ac:dyDescent="0.25">
      <c r="A163" t="s">
        <v>666</v>
      </c>
      <c r="B163">
        <v>6.7999999999999989</v>
      </c>
    </row>
    <row r="164" spans="1:2" x14ac:dyDescent="0.25">
      <c r="A164" t="s">
        <v>209</v>
      </c>
      <c r="B164">
        <v>4.2</v>
      </c>
    </row>
    <row r="165" spans="1:2" x14ac:dyDescent="0.25">
      <c r="A165" t="s">
        <v>576</v>
      </c>
      <c r="B165">
        <v>6.6</v>
      </c>
    </row>
    <row r="166" spans="1:2" x14ac:dyDescent="0.25">
      <c r="A166" t="s">
        <v>550</v>
      </c>
      <c r="B166">
        <v>5.2999999999999989</v>
      </c>
    </row>
    <row r="167" spans="1:2" x14ac:dyDescent="0.25">
      <c r="A167" t="s">
        <v>619</v>
      </c>
      <c r="B167">
        <v>3.8</v>
      </c>
    </row>
    <row r="168" spans="1:2" x14ac:dyDescent="0.25">
      <c r="A168" t="s">
        <v>211</v>
      </c>
      <c r="B168">
        <v>5.9</v>
      </c>
    </row>
    <row r="169" spans="1:2" x14ac:dyDescent="0.25">
      <c r="A169" t="s">
        <v>100</v>
      </c>
      <c r="B169">
        <v>9.697000000000001</v>
      </c>
    </row>
    <row r="170" spans="1:2" x14ac:dyDescent="0.25">
      <c r="A170" t="s">
        <v>544</v>
      </c>
      <c r="B170">
        <v>3.7000000000000006</v>
      </c>
    </row>
    <row r="171" spans="1:2" x14ac:dyDescent="0.25">
      <c r="A171" t="s">
        <v>509</v>
      </c>
      <c r="B171">
        <v>5</v>
      </c>
    </row>
    <row r="172" spans="1:2" x14ac:dyDescent="0.25">
      <c r="A172" t="s">
        <v>652</v>
      </c>
      <c r="B172">
        <v>4.0670000000000002</v>
      </c>
    </row>
    <row r="173" spans="1:2" x14ac:dyDescent="0.25">
      <c r="A173" t="s">
        <v>520</v>
      </c>
      <c r="B173">
        <v>3.8</v>
      </c>
    </row>
    <row r="174" spans="1:2" x14ac:dyDescent="0.25">
      <c r="A174" t="s">
        <v>485</v>
      </c>
      <c r="B174">
        <v>3.6999999999999997</v>
      </c>
    </row>
    <row r="175" spans="1:2" x14ac:dyDescent="0.25">
      <c r="A175" t="s">
        <v>559</v>
      </c>
      <c r="B175">
        <v>2.4</v>
      </c>
    </row>
    <row r="176" spans="1:2" x14ac:dyDescent="0.25">
      <c r="A176" t="s">
        <v>482</v>
      </c>
      <c r="B176">
        <v>2.5</v>
      </c>
    </row>
    <row r="177" spans="1:2" x14ac:dyDescent="0.25">
      <c r="A177" t="s">
        <v>514</v>
      </c>
      <c r="B177">
        <v>1</v>
      </c>
    </row>
    <row r="178" spans="1:2" x14ac:dyDescent="0.25">
      <c r="A178" t="s">
        <v>611</v>
      </c>
      <c r="B178">
        <v>5.3</v>
      </c>
    </row>
    <row r="179" spans="1:2" x14ac:dyDescent="0.25">
      <c r="A179" t="s">
        <v>464</v>
      </c>
      <c r="B179">
        <v>3.6999999999999997</v>
      </c>
    </row>
    <row r="180" spans="1:2" x14ac:dyDescent="0.25">
      <c r="A180" t="s">
        <v>602</v>
      </c>
      <c r="B180">
        <v>2.35</v>
      </c>
    </row>
    <row r="181" spans="1:2" x14ac:dyDescent="0.25">
      <c r="A181" t="s">
        <v>659</v>
      </c>
      <c r="B181">
        <v>3.3</v>
      </c>
    </row>
    <row r="182" spans="1:2" x14ac:dyDescent="0.25">
      <c r="A182" t="s">
        <v>553</v>
      </c>
      <c r="B182">
        <v>3.2</v>
      </c>
    </row>
    <row r="183" spans="1:2" x14ac:dyDescent="0.25">
      <c r="A183" t="s">
        <v>633</v>
      </c>
      <c r="B183">
        <v>2.8</v>
      </c>
    </row>
    <row r="184" spans="1:2" x14ac:dyDescent="0.25">
      <c r="A184" t="s">
        <v>66</v>
      </c>
      <c r="B184">
        <v>9.4999999999999982</v>
      </c>
    </row>
    <row r="185" spans="1:2" x14ac:dyDescent="0.25">
      <c r="A185" t="s">
        <v>502</v>
      </c>
      <c r="B185">
        <v>5.2</v>
      </c>
    </row>
    <row r="186" spans="1:2" x14ac:dyDescent="0.25">
      <c r="A186" t="s">
        <v>539</v>
      </c>
      <c r="B186">
        <v>5.5</v>
      </c>
    </row>
    <row r="187" spans="1:2" x14ac:dyDescent="0.25">
      <c r="A187" t="s">
        <v>639</v>
      </c>
      <c r="B187">
        <v>5.7</v>
      </c>
    </row>
    <row r="188" spans="1:2" x14ac:dyDescent="0.25">
      <c r="A188" t="s">
        <v>129</v>
      </c>
      <c r="B188">
        <v>9.1</v>
      </c>
    </row>
    <row r="189" spans="1:2" x14ac:dyDescent="0.25">
      <c r="A189" t="s">
        <v>197</v>
      </c>
      <c r="B189">
        <v>5.5</v>
      </c>
    </row>
    <row r="190" spans="1:2" x14ac:dyDescent="0.25">
      <c r="A190" t="s">
        <v>568</v>
      </c>
      <c r="B190">
        <v>4.1999999999999993</v>
      </c>
    </row>
    <row r="191" spans="1:2" x14ac:dyDescent="0.25">
      <c r="A191" t="s">
        <v>578</v>
      </c>
      <c r="B191">
        <v>4.3</v>
      </c>
    </row>
    <row r="192" spans="1:2" x14ac:dyDescent="0.25">
      <c r="A192" t="s">
        <v>562</v>
      </c>
      <c r="B192">
        <v>7.6</v>
      </c>
    </row>
    <row r="193" spans="1:2" x14ac:dyDescent="0.25">
      <c r="A193" t="s">
        <v>580</v>
      </c>
      <c r="B193">
        <v>7.7</v>
      </c>
    </row>
    <row r="194" spans="1:2" x14ac:dyDescent="0.25">
      <c r="A194" t="s">
        <v>582</v>
      </c>
      <c r="B194">
        <v>3.9000000000000004</v>
      </c>
    </row>
    <row r="195" spans="1:2" x14ac:dyDescent="0.25">
      <c r="A195" t="s">
        <v>458</v>
      </c>
      <c r="B195">
        <v>2</v>
      </c>
    </row>
    <row r="196" spans="1:2" x14ac:dyDescent="0.25">
      <c r="A196" t="s">
        <v>467</v>
      </c>
      <c r="B196">
        <v>2.8000000000000003</v>
      </c>
    </row>
    <row r="197" spans="1:2" x14ac:dyDescent="0.25">
      <c r="A197" t="s">
        <v>536</v>
      </c>
      <c r="B197">
        <v>1.5</v>
      </c>
    </row>
    <row r="198" spans="1:2" x14ac:dyDescent="0.25">
      <c r="A198" t="s">
        <v>528</v>
      </c>
      <c r="B198">
        <v>4.7</v>
      </c>
    </row>
    <row r="199" spans="1:2" x14ac:dyDescent="0.25">
      <c r="A199" t="s">
        <v>645</v>
      </c>
      <c r="B199">
        <v>1.2000000000000002</v>
      </c>
    </row>
    <row r="200" spans="1:2" x14ac:dyDescent="0.25">
      <c r="A200" t="s">
        <v>507</v>
      </c>
      <c r="B200">
        <v>2.9</v>
      </c>
    </row>
    <row r="201" spans="1:2" x14ac:dyDescent="0.25">
      <c r="A201" t="s">
        <v>517</v>
      </c>
      <c r="B201">
        <v>9</v>
      </c>
    </row>
    <row r="202" spans="1:2" x14ac:dyDescent="0.25">
      <c r="A202" t="s">
        <v>608</v>
      </c>
      <c r="B202">
        <v>3.71</v>
      </c>
    </row>
    <row r="203" spans="1:2" x14ac:dyDescent="0.25">
      <c r="A203" t="s">
        <v>635</v>
      </c>
      <c r="B203">
        <v>3.7</v>
      </c>
    </row>
    <row r="204" spans="1:2" x14ac:dyDescent="0.25">
      <c r="A204" t="s">
        <v>594</v>
      </c>
      <c r="B204">
        <v>1.4</v>
      </c>
    </row>
    <row r="205" spans="1:2" x14ac:dyDescent="0.25">
      <c r="A205" t="s">
        <v>511</v>
      </c>
      <c r="B205">
        <v>3.4000000000000004</v>
      </c>
    </row>
    <row r="206" spans="1:2" x14ac:dyDescent="0.25">
      <c r="A206" t="s">
        <v>583</v>
      </c>
      <c r="B206">
        <v>3.2</v>
      </c>
    </row>
    <row r="207" spans="1:2" x14ac:dyDescent="0.25">
      <c r="A207" t="s">
        <v>584</v>
      </c>
      <c r="B207">
        <v>4.9000000000000004</v>
      </c>
    </row>
    <row r="208" spans="1:2" x14ac:dyDescent="0.25">
      <c r="A208" t="s">
        <v>586</v>
      </c>
      <c r="B208">
        <v>4.2</v>
      </c>
    </row>
    <row r="209" spans="1:2" x14ac:dyDescent="0.25">
      <c r="A209" t="s">
        <v>657</v>
      </c>
      <c r="B209">
        <v>2.5</v>
      </c>
    </row>
    <row r="210" spans="1:2" x14ac:dyDescent="0.25">
      <c r="A210" t="s">
        <v>647</v>
      </c>
      <c r="B210">
        <v>4.8</v>
      </c>
    </row>
    <row r="211" spans="1:2" x14ac:dyDescent="0.25">
      <c r="A211" t="s">
        <v>497</v>
      </c>
      <c r="B211">
        <v>2.6</v>
      </c>
    </row>
    <row r="212" spans="1:2" x14ac:dyDescent="0.25">
      <c r="A212" t="s">
        <v>530</v>
      </c>
      <c r="B212">
        <v>2.6999999999999997</v>
      </c>
    </row>
    <row r="213" spans="1:2" x14ac:dyDescent="0.25">
      <c r="A213" t="s">
        <v>556</v>
      </c>
      <c r="B213">
        <v>2</v>
      </c>
    </row>
    <row r="214" spans="1:2" x14ac:dyDescent="0.25">
      <c r="A214" t="s">
        <v>522</v>
      </c>
      <c r="B214">
        <v>5</v>
      </c>
    </row>
    <row r="215" spans="1:2" x14ac:dyDescent="0.25">
      <c r="A215" t="s">
        <v>597</v>
      </c>
      <c r="B215">
        <v>3.3</v>
      </c>
    </row>
    <row r="216" spans="1:2" x14ac:dyDescent="0.25">
      <c r="A216" t="s">
        <v>537</v>
      </c>
      <c r="B216">
        <v>4.6999999999999993</v>
      </c>
    </row>
    <row r="217" spans="1:2" x14ac:dyDescent="0.25">
      <c r="A217" t="s">
        <v>547</v>
      </c>
      <c r="B217">
        <v>2.1</v>
      </c>
    </row>
    <row r="218" spans="1:2" x14ac:dyDescent="0.25">
      <c r="A218" t="s">
        <v>621</v>
      </c>
      <c r="B218">
        <v>6.306</v>
      </c>
    </row>
    <row r="219" spans="1:2" x14ac:dyDescent="0.25">
      <c r="A219" t="s">
        <v>488</v>
      </c>
      <c r="B219">
        <v>3.9000000000000004</v>
      </c>
    </row>
    <row r="220" spans="1:2" x14ac:dyDescent="0.25">
      <c r="A220" t="s">
        <v>542</v>
      </c>
      <c r="B220">
        <v>3.1</v>
      </c>
    </row>
    <row r="221" spans="1:2" x14ac:dyDescent="0.25">
      <c r="A221" t="s">
        <v>605</v>
      </c>
      <c r="B221">
        <v>2</v>
      </c>
    </row>
    <row r="222" spans="1:2" x14ac:dyDescent="0.25">
      <c r="A222" t="s">
        <v>614</v>
      </c>
      <c r="B222">
        <v>5.5</v>
      </c>
    </row>
    <row r="223" spans="1:2" x14ac:dyDescent="0.25">
      <c r="A223" t="s">
        <v>662</v>
      </c>
      <c r="B223">
        <v>8.6</v>
      </c>
    </row>
    <row r="224" spans="1:2" x14ac:dyDescent="0.25">
      <c r="A224" t="s">
        <v>665</v>
      </c>
      <c r="B224">
        <v>4.45</v>
      </c>
    </row>
    <row r="225" spans="1:2" x14ac:dyDescent="0.25">
      <c r="A225" t="s">
        <v>469</v>
      </c>
      <c r="B225">
        <v>1.9</v>
      </c>
    </row>
    <row r="226" spans="1:2" x14ac:dyDescent="0.25">
      <c r="A226" t="s">
        <v>617</v>
      </c>
      <c r="B226">
        <v>3.9</v>
      </c>
    </row>
    <row r="227" spans="1:2" x14ac:dyDescent="0.25">
      <c r="A227" t="s">
        <v>565</v>
      </c>
      <c r="B227">
        <v>3.0229999999999997</v>
      </c>
    </row>
    <row r="228" spans="1:2" x14ac:dyDescent="0.25">
      <c r="A228" t="s">
        <v>637</v>
      </c>
      <c r="B228">
        <v>5.2769999999999992</v>
      </c>
    </row>
    <row r="229" spans="1:2" x14ac:dyDescent="0.25">
      <c r="A229" t="s">
        <v>119</v>
      </c>
      <c r="B229">
        <v>9.3000000000000007</v>
      </c>
    </row>
    <row r="230" spans="1:2" x14ac:dyDescent="0.25">
      <c r="A230" t="s">
        <v>588</v>
      </c>
      <c r="B230">
        <v>7.3999999999999977</v>
      </c>
    </row>
    <row r="231" spans="1:2" x14ac:dyDescent="0.25">
      <c r="A231" t="s">
        <v>461</v>
      </c>
      <c r="B231">
        <v>0.8</v>
      </c>
    </row>
    <row r="232" spans="1:2" x14ac:dyDescent="0.25">
      <c r="A232" t="s">
        <v>491</v>
      </c>
      <c r="B232">
        <v>5.8999999999999986</v>
      </c>
    </row>
    <row r="233" spans="1:2" x14ac:dyDescent="0.25">
      <c r="A233" t="s">
        <v>455</v>
      </c>
      <c r="B233">
        <v>1.532</v>
      </c>
    </row>
    <row r="234" spans="1:2" x14ac:dyDescent="0.25">
      <c r="A234" t="s">
        <v>570</v>
      </c>
      <c r="B234">
        <v>1.6</v>
      </c>
    </row>
    <row r="235" spans="1:2" x14ac:dyDescent="0.25">
      <c r="A235" t="s">
        <v>90</v>
      </c>
      <c r="B235">
        <v>9.1909999999999989</v>
      </c>
    </row>
    <row r="236" spans="1:2" x14ac:dyDescent="0.25">
      <c r="A236" t="s">
        <v>590</v>
      </c>
      <c r="B236">
        <v>2.9649999999999999</v>
      </c>
    </row>
    <row r="237" spans="1:2" x14ac:dyDescent="0.25">
      <c r="A237" t="s">
        <v>649</v>
      </c>
      <c r="B237">
        <v>4.5999999999999996</v>
      </c>
    </row>
    <row r="238" spans="1:2" x14ac:dyDescent="0.25">
      <c r="A238" t="s">
        <v>651</v>
      </c>
      <c r="B238">
        <v>3.54</v>
      </c>
    </row>
    <row r="239" spans="1:2" x14ac:dyDescent="0.25">
      <c r="A239" t="s">
        <v>519</v>
      </c>
      <c r="B239">
        <v>3</v>
      </c>
    </row>
    <row r="240" spans="1:2" x14ac:dyDescent="0.25">
      <c r="A240" t="s">
        <v>495</v>
      </c>
      <c r="B240">
        <v>4.6000000000000005</v>
      </c>
    </row>
    <row r="241" spans="1:2" x14ac:dyDescent="0.25">
      <c r="A241" t="s">
        <v>607</v>
      </c>
      <c r="B241">
        <v>4.2120000000000006</v>
      </c>
    </row>
    <row r="242" spans="1:2" x14ac:dyDescent="0.25">
      <c r="A242" t="s">
        <v>631</v>
      </c>
      <c r="B242">
        <v>5.7</v>
      </c>
    </row>
    <row r="243" spans="1:2" x14ac:dyDescent="0.25">
      <c r="A243" t="s">
        <v>194</v>
      </c>
      <c r="B243">
        <v>2</v>
      </c>
    </row>
    <row r="244" spans="1:2" x14ac:dyDescent="0.25">
      <c r="A244" t="s">
        <v>204</v>
      </c>
      <c r="B244">
        <v>3</v>
      </c>
    </row>
    <row r="245" spans="1:2" x14ac:dyDescent="0.25">
      <c r="A245" t="s">
        <v>91</v>
      </c>
      <c r="B245">
        <v>5.8000000000000007</v>
      </c>
    </row>
    <row r="246" spans="1:2" x14ac:dyDescent="0.25">
      <c r="A246" t="s">
        <v>116</v>
      </c>
      <c r="B246">
        <v>2</v>
      </c>
    </row>
    <row r="247" spans="1:2" x14ac:dyDescent="0.25">
      <c r="A247" t="s">
        <v>525</v>
      </c>
      <c r="B247">
        <v>5.1000000000000005</v>
      </c>
    </row>
    <row r="248" spans="1:2" x14ac:dyDescent="0.25">
      <c r="A248" t="s">
        <v>472</v>
      </c>
      <c r="B248">
        <v>6.2</v>
      </c>
    </row>
    <row r="249" spans="1:2" x14ac:dyDescent="0.25">
      <c r="A249" t="s">
        <v>500</v>
      </c>
      <c r="B249">
        <v>5.1840000000000002</v>
      </c>
    </row>
    <row r="250" spans="1:2" x14ac:dyDescent="0.25">
      <c r="A250" t="s">
        <v>93</v>
      </c>
      <c r="B250">
        <v>9.3000000000000007</v>
      </c>
    </row>
    <row r="251" spans="1:2" x14ac:dyDescent="0.25">
      <c r="A251" t="s">
        <v>95</v>
      </c>
      <c r="B251">
        <v>7.8500000000000005</v>
      </c>
    </row>
    <row r="252" spans="1:2" x14ac:dyDescent="0.25">
      <c r="A252" t="s">
        <v>63</v>
      </c>
      <c r="B252">
        <v>5.8999999999999995</v>
      </c>
    </row>
    <row r="253" spans="1:2" x14ac:dyDescent="0.25">
      <c r="A253" t="s">
        <v>474</v>
      </c>
      <c r="B253">
        <v>4.3999999999999995</v>
      </c>
    </row>
    <row r="254" spans="1:2" x14ac:dyDescent="0.25">
      <c r="A254" t="s">
        <v>80</v>
      </c>
      <c r="B254">
        <v>2.2999999999999998</v>
      </c>
    </row>
    <row r="255" spans="1:2" x14ac:dyDescent="0.25">
      <c r="A255" t="s">
        <v>654</v>
      </c>
      <c r="B255">
        <v>4</v>
      </c>
    </row>
    <row r="256" spans="1:2" x14ac:dyDescent="0.25">
      <c r="A256" t="s">
        <v>226</v>
      </c>
      <c r="B256">
        <v>4.9000000000000004</v>
      </c>
    </row>
    <row r="257" spans="1:2" x14ac:dyDescent="0.25">
      <c r="A257" t="s">
        <v>708</v>
      </c>
      <c r="B257">
        <v>2.5</v>
      </c>
    </row>
    <row r="258" spans="1:2" x14ac:dyDescent="0.25">
      <c r="A258" t="s">
        <v>131</v>
      </c>
      <c r="B258">
        <v>0</v>
      </c>
    </row>
    <row r="259" spans="1:2" x14ac:dyDescent="0.25">
      <c r="A259" t="s">
        <v>668</v>
      </c>
      <c r="B259">
        <v>7.5</v>
      </c>
    </row>
    <row r="260" spans="1:2" x14ac:dyDescent="0.25">
      <c r="A260" t="s">
        <v>677</v>
      </c>
      <c r="B260">
        <v>3.2</v>
      </c>
    </row>
    <row r="261" spans="1:2" x14ac:dyDescent="0.25">
      <c r="A261" t="s">
        <v>220</v>
      </c>
      <c r="B261">
        <v>9.3999999999999986</v>
      </c>
    </row>
    <row r="262" spans="1:2" x14ac:dyDescent="0.25">
      <c r="A262" t="s">
        <v>682</v>
      </c>
      <c r="B262">
        <v>0.5</v>
      </c>
    </row>
    <row r="263" spans="1:2" x14ac:dyDescent="0.25">
      <c r="A263" t="s">
        <v>688</v>
      </c>
      <c r="B263">
        <v>3.5000000000000009</v>
      </c>
    </row>
    <row r="264" spans="1:2" x14ac:dyDescent="0.25">
      <c r="A264" t="s">
        <v>134</v>
      </c>
      <c r="B264">
        <v>10.7</v>
      </c>
    </row>
    <row r="265" spans="1:2" x14ac:dyDescent="0.25">
      <c r="A265" t="s">
        <v>137</v>
      </c>
      <c r="B265">
        <v>12.2</v>
      </c>
    </row>
    <row r="266" spans="1:2" x14ac:dyDescent="0.25">
      <c r="A266" t="s">
        <v>139</v>
      </c>
      <c r="B266">
        <v>12.8</v>
      </c>
    </row>
    <row r="267" spans="1:2" x14ac:dyDescent="0.25">
      <c r="A267" t="s">
        <v>222</v>
      </c>
      <c r="B267">
        <v>6.5</v>
      </c>
    </row>
    <row r="268" spans="1:2" x14ac:dyDescent="0.25">
      <c r="A268" t="s">
        <v>141</v>
      </c>
      <c r="B268">
        <v>5.5</v>
      </c>
    </row>
    <row r="269" spans="1:2" x14ac:dyDescent="0.25">
      <c r="A269" t="s">
        <v>224</v>
      </c>
      <c r="B269">
        <v>4</v>
      </c>
    </row>
    <row r="270" spans="1:2" x14ac:dyDescent="0.25">
      <c r="A270" t="s">
        <v>705</v>
      </c>
      <c r="B270">
        <v>2.944</v>
      </c>
    </row>
    <row r="271" spans="1:2" x14ac:dyDescent="0.25">
      <c r="A271" t="s">
        <v>721</v>
      </c>
      <c r="B271">
        <v>4</v>
      </c>
    </row>
    <row r="272" spans="1:2" x14ac:dyDescent="0.25">
      <c r="A272" t="s">
        <v>146</v>
      </c>
      <c r="B272">
        <v>9.1000000000000014</v>
      </c>
    </row>
    <row r="273" spans="1:2" x14ac:dyDescent="0.25">
      <c r="A273" t="s">
        <v>149</v>
      </c>
      <c r="B273">
        <v>8.6999999999999993</v>
      </c>
    </row>
    <row r="274" spans="1:2" x14ac:dyDescent="0.25">
      <c r="A274" t="s">
        <v>726</v>
      </c>
      <c r="B274">
        <v>2.9</v>
      </c>
    </row>
    <row r="275" spans="1:2" x14ac:dyDescent="0.25">
      <c r="A275" t="s">
        <v>727</v>
      </c>
      <c r="B275">
        <v>1.7000000000000002</v>
      </c>
    </row>
    <row r="276" spans="1:2" x14ac:dyDescent="0.25">
      <c r="A276" t="s">
        <v>730</v>
      </c>
      <c r="B276">
        <v>5.6</v>
      </c>
    </row>
    <row r="277" spans="1:2" x14ac:dyDescent="0.25">
      <c r="A277" t="s">
        <v>738</v>
      </c>
      <c r="B277">
        <v>1.65</v>
      </c>
    </row>
    <row r="278" spans="1:2" x14ac:dyDescent="0.25">
      <c r="A278" t="s">
        <v>155</v>
      </c>
      <c r="B278">
        <v>4.5999999999999996</v>
      </c>
    </row>
    <row r="279" spans="1:2" x14ac:dyDescent="0.25">
      <c r="A279" t="s">
        <v>234</v>
      </c>
      <c r="B279">
        <v>3.7</v>
      </c>
    </row>
    <row r="280" spans="1:2" x14ac:dyDescent="0.25">
      <c r="A280" t="s">
        <v>217</v>
      </c>
      <c r="B280">
        <v>6.6</v>
      </c>
    </row>
    <row r="281" spans="1:2" x14ac:dyDescent="0.25">
      <c r="A281" t="s">
        <v>710</v>
      </c>
      <c r="B281">
        <v>4.3000000000000007</v>
      </c>
    </row>
    <row r="282" spans="1:2" x14ac:dyDescent="0.25">
      <c r="A282" t="s">
        <v>715</v>
      </c>
      <c r="B282">
        <v>4.5</v>
      </c>
    </row>
    <row r="283" spans="1:2" x14ac:dyDescent="0.25">
      <c r="A283" t="s">
        <v>694</v>
      </c>
      <c r="B283">
        <v>5.0999999999999996</v>
      </c>
    </row>
    <row r="284" spans="1:2" x14ac:dyDescent="0.25">
      <c r="A284" t="s">
        <v>695</v>
      </c>
      <c r="B284">
        <v>4.8</v>
      </c>
    </row>
    <row r="285" spans="1:2" x14ac:dyDescent="0.25">
      <c r="A285" t="s">
        <v>741</v>
      </c>
      <c r="B285">
        <v>6.8999999999999995</v>
      </c>
    </row>
    <row r="286" spans="1:2" x14ac:dyDescent="0.25">
      <c r="A286" t="s">
        <v>158</v>
      </c>
      <c r="B286">
        <v>9.6</v>
      </c>
    </row>
    <row r="287" spans="1:2" x14ac:dyDescent="0.25">
      <c r="A287" t="s">
        <v>152</v>
      </c>
      <c r="B287">
        <v>14.082000000000001</v>
      </c>
    </row>
    <row r="288" spans="1:2" x14ac:dyDescent="0.25">
      <c r="A288" t="s">
        <v>734</v>
      </c>
      <c r="B288">
        <v>4.7</v>
      </c>
    </row>
    <row r="289" spans="1:2" x14ac:dyDescent="0.25">
      <c r="A289" t="s">
        <v>736</v>
      </c>
      <c r="B289">
        <v>2.8</v>
      </c>
    </row>
    <row r="290" spans="1:2" x14ac:dyDescent="0.25">
      <c r="A290" t="s">
        <v>751</v>
      </c>
      <c r="B290">
        <v>2.823</v>
      </c>
    </row>
    <row r="291" spans="1:2" x14ac:dyDescent="0.25">
      <c r="A291" t="s">
        <v>675</v>
      </c>
      <c r="B291">
        <v>3.5999999999999996</v>
      </c>
    </row>
    <row r="292" spans="1:2" x14ac:dyDescent="0.25">
      <c r="A292" t="s">
        <v>703</v>
      </c>
      <c r="B292">
        <v>4.8</v>
      </c>
    </row>
    <row r="293" spans="1:2" x14ac:dyDescent="0.25">
      <c r="A293" t="s">
        <v>743</v>
      </c>
      <c r="B293">
        <v>4.5999999999999996</v>
      </c>
    </row>
    <row r="294" spans="1:2" x14ac:dyDescent="0.25">
      <c r="A294" t="s">
        <v>746</v>
      </c>
      <c r="B294">
        <v>4.5</v>
      </c>
    </row>
    <row r="295" spans="1:2" x14ac:dyDescent="0.25">
      <c r="A295" t="s">
        <v>680</v>
      </c>
      <c r="B295">
        <v>3.5</v>
      </c>
    </row>
    <row r="296" spans="1:2" x14ac:dyDescent="0.25">
      <c r="A296" t="s">
        <v>718</v>
      </c>
      <c r="B296">
        <v>1.75</v>
      </c>
    </row>
    <row r="297" spans="1:2" x14ac:dyDescent="0.25">
      <c r="A297" t="s">
        <v>763</v>
      </c>
      <c r="B297">
        <v>0</v>
      </c>
    </row>
    <row r="298" spans="1:2" x14ac:dyDescent="0.25">
      <c r="A298" t="s">
        <v>733</v>
      </c>
      <c r="B298">
        <v>3</v>
      </c>
    </row>
    <row r="299" spans="1:2" x14ac:dyDescent="0.25">
      <c r="A299" t="s">
        <v>232</v>
      </c>
      <c r="B299">
        <v>4.3</v>
      </c>
    </row>
    <row r="300" spans="1:2" x14ac:dyDescent="0.25">
      <c r="A300" t="s">
        <v>672</v>
      </c>
      <c r="B300">
        <v>8</v>
      </c>
    </row>
    <row r="301" spans="1:2" x14ac:dyDescent="0.25">
      <c r="A301" t="s">
        <v>696</v>
      </c>
      <c r="B301">
        <v>5.7</v>
      </c>
    </row>
    <row r="302" spans="1:2" x14ac:dyDescent="0.25">
      <c r="A302" t="s">
        <v>670</v>
      </c>
      <c r="B302">
        <v>4.5</v>
      </c>
    </row>
    <row r="303" spans="1:2" x14ac:dyDescent="0.25">
      <c r="A303" t="s">
        <v>712</v>
      </c>
      <c r="B303">
        <v>2.5</v>
      </c>
    </row>
    <row r="304" spans="1:2" x14ac:dyDescent="0.25">
      <c r="A304" t="s">
        <v>754</v>
      </c>
      <c r="B304">
        <v>2.1</v>
      </c>
    </row>
    <row r="305" spans="1:2" x14ac:dyDescent="0.25">
      <c r="A305" t="s">
        <v>229</v>
      </c>
      <c r="B305">
        <v>2.5</v>
      </c>
    </row>
    <row r="306" spans="1:2" x14ac:dyDescent="0.25">
      <c r="A306" t="s">
        <v>691</v>
      </c>
      <c r="B306">
        <v>4.6999999999999993</v>
      </c>
    </row>
    <row r="307" spans="1:2" x14ac:dyDescent="0.25">
      <c r="A307" t="s">
        <v>748</v>
      </c>
      <c r="B307">
        <v>2.4</v>
      </c>
    </row>
    <row r="308" spans="1:2" x14ac:dyDescent="0.25">
      <c r="A308" t="s">
        <v>723</v>
      </c>
      <c r="B308">
        <v>1.5</v>
      </c>
    </row>
    <row r="309" spans="1:2" x14ac:dyDescent="0.25">
      <c r="A309" t="s">
        <v>685</v>
      </c>
      <c r="B309">
        <v>4</v>
      </c>
    </row>
    <row r="310" spans="1:2" x14ac:dyDescent="0.25">
      <c r="A310" t="s">
        <v>698</v>
      </c>
      <c r="B310">
        <v>2.7</v>
      </c>
    </row>
    <row r="311" spans="1:2" x14ac:dyDescent="0.25">
      <c r="A311" t="s">
        <v>701</v>
      </c>
      <c r="B311">
        <v>5</v>
      </c>
    </row>
    <row r="312" spans="1:2" x14ac:dyDescent="0.25">
      <c r="A312" t="s">
        <v>745</v>
      </c>
      <c r="B312">
        <v>2.8319999999999999</v>
      </c>
    </row>
    <row r="313" spans="1:2" x14ac:dyDescent="0.25">
      <c r="A313" t="s">
        <v>144</v>
      </c>
      <c r="B313">
        <v>8.915999999999995</v>
      </c>
    </row>
    <row r="314" spans="1:2" x14ac:dyDescent="0.25">
      <c r="A314" t="s">
        <v>821</v>
      </c>
      <c r="B314">
        <v>1515.116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D76F-BB5F-47EA-BDF9-02422D50DDF0}">
  <dimension ref="A1:B239"/>
  <sheetViews>
    <sheetView topLeftCell="A186" workbookViewId="0">
      <selection activeCell="A202" sqref="A1:B1048576"/>
    </sheetView>
  </sheetViews>
  <sheetFormatPr baseColWidth="10" defaultRowHeight="15" x14ac:dyDescent="0.25"/>
  <sheetData>
    <row r="1" spans="1:2" x14ac:dyDescent="0.25">
      <c r="A1" t="s">
        <v>840</v>
      </c>
      <c r="B1" t="s">
        <v>842</v>
      </c>
    </row>
    <row r="2" spans="1:2" x14ac:dyDescent="0.25">
      <c r="A2" t="s">
        <v>839</v>
      </c>
      <c r="B2" t="s">
        <v>842</v>
      </c>
    </row>
    <row r="4" spans="1:2" x14ac:dyDescent="0.25">
      <c r="A4" t="s">
        <v>818</v>
      </c>
      <c r="B4" t="s">
        <v>819</v>
      </c>
    </row>
    <row r="5" spans="1:2" x14ac:dyDescent="0.25">
      <c r="A5" t="s">
        <v>241</v>
      </c>
      <c r="B5">
        <v>1.4</v>
      </c>
    </row>
    <row r="6" spans="1:2" x14ac:dyDescent="0.25">
      <c r="A6" t="s">
        <v>246</v>
      </c>
      <c r="B6">
        <v>0.83</v>
      </c>
    </row>
    <row r="7" spans="1:2" x14ac:dyDescent="0.25">
      <c r="A7" t="s">
        <v>255</v>
      </c>
      <c r="B7">
        <v>2.7</v>
      </c>
    </row>
    <row r="8" spans="1:2" x14ac:dyDescent="0.25">
      <c r="A8" t="s">
        <v>262</v>
      </c>
      <c r="B8">
        <v>0.8</v>
      </c>
    </row>
    <row r="9" spans="1:2" x14ac:dyDescent="0.25">
      <c r="A9" t="s">
        <v>265</v>
      </c>
      <c r="B9">
        <v>2.7</v>
      </c>
    </row>
    <row r="10" spans="1:2" x14ac:dyDescent="0.25">
      <c r="A10" t="s">
        <v>161</v>
      </c>
      <c r="B10">
        <v>2.75</v>
      </c>
    </row>
    <row r="11" spans="1:2" x14ac:dyDescent="0.25">
      <c r="A11" t="s">
        <v>282</v>
      </c>
      <c r="B11">
        <v>1</v>
      </c>
    </row>
    <row r="12" spans="1:2" x14ac:dyDescent="0.25">
      <c r="A12" t="s">
        <v>299</v>
      </c>
      <c r="B12">
        <v>2.7</v>
      </c>
    </row>
    <row r="13" spans="1:2" x14ac:dyDescent="0.25">
      <c r="A13" t="s">
        <v>15</v>
      </c>
      <c r="B13">
        <v>6.8500000000000005</v>
      </c>
    </row>
    <row r="14" spans="1:2" x14ac:dyDescent="0.25">
      <c r="A14" t="s">
        <v>18</v>
      </c>
      <c r="B14">
        <v>2</v>
      </c>
    </row>
    <row r="15" spans="1:2" x14ac:dyDescent="0.25">
      <c r="A15" t="s">
        <v>169</v>
      </c>
      <c r="B15">
        <v>1</v>
      </c>
    </row>
    <row r="16" spans="1:2" x14ac:dyDescent="0.25">
      <c r="A16" t="s">
        <v>23</v>
      </c>
      <c r="B16">
        <v>1.8</v>
      </c>
    </row>
    <row r="17" spans="1:2" x14ac:dyDescent="0.25">
      <c r="A17" t="s">
        <v>28</v>
      </c>
      <c r="B17">
        <v>1</v>
      </c>
    </row>
    <row r="18" spans="1:2" x14ac:dyDescent="0.25">
      <c r="A18" t="s">
        <v>30</v>
      </c>
      <c r="B18">
        <v>1.9</v>
      </c>
    </row>
    <row r="19" spans="1:2" x14ac:dyDescent="0.25">
      <c r="A19" t="s">
        <v>32</v>
      </c>
      <c r="B19">
        <v>3.9</v>
      </c>
    </row>
    <row r="20" spans="1:2" x14ac:dyDescent="0.25">
      <c r="A20" t="s">
        <v>39</v>
      </c>
      <c r="B20">
        <v>0</v>
      </c>
    </row>
    <row r="21" spans="1:2" x14ac:dyDescent="0.25">
      <c r="A21" t="s">
        <v>310</v>
      </c>
      <c r="B21">
        <v>0.9</v>
      </c>
    </row>
    <row r="22" spans="1:2" x14ac:dyDescent="0.25">
      <c r="A22" t="s">
        <v>352</v>
      </c>
      <c r="B22">
        <v>0.57599999999999996</v>
      </c>
    </row>
    <row r="23" spans="1:2" x14ac:dyDescent="0.25">
      <c r="A23" t="s">
        <v>356</v>
      </c>
      <c r="B23">
        <v>3.6000000000000005</v>
      </c>
    </row>
    <row r="24" spans="1:2" x14ac:dyDescent="0.25">
      <c r="A24" t="s">
        <v>178</v>
      </c>
      <c r="B24">
        <v>1.7500000000000002</v>
      </c>
    </row>
    <row r="25" spans="1:2" x14ac:dyDescent="0.25">
      <c r="A25" t="s">
        <v>181</v>
      </c>
      <c r="B25">
        <v>0.5</v>
      </c>
    </row>
    <row r="26" spans="1:2" x14ac:dyDescent="0.25">
      <c r="A26" t="s">
        <v>42</v>
      </c>
      <c r="B26">
        <v>2</v>
      </c>
    </row>
    <row r="27" spans="1:2" x14ac:dyDescent="0.25">
      <c r="A27" t="s">
        <v>183</v>
      </c>
      <c r="B27">
        <v>1</v>
      </c>
    </row>
    <row r="28" spans="1:2" x14ac:dyDescent="0.25">
      <c r="A28" t="s">
        <v>392</v>
      </c>
      <c r="B28">
        <v>1</v>
      </c>
    </row>
    <row r="29" spans="1:2" x14ac:dyDescent="0.25">
      <c r="A29" t="s">
        <v>9</v>
      </c>
      <c r="B29">
        <v>1</v>
      </c>
    </row>
    <row r="30" spans="1:2" x14ac:dyDescent="0.25">
      <c r="A30" t="s">
        <v>268</v>
      </c>
      <c r="B30">
        <v>0.5</v>
      </c>
    </row>
    <row r="31" spans="1:2" x14ac:dyDescent="0.25">
      <c r="A31" t="s">
        <v>171</v>
      </c>
      <c r="B31">
        <v>2</v>
      </c>
    </row>
    <row r="32" spans="1:2" x14ac:dyDescent="0.25">
      <c r="A32" t="s">
        <v>175</v>
      </c>
      <c r="B32">
        <v>0.5</v>
      </c>
    </row>
    <row r="33" spans="1:2" x14ac:dyDescent="0.25">
      <c r="A33" t="s">
        <v>820</v>
      </c>
      <c r="B33">
        <v>4.9000000000000004</v>
      </c>
    </row>
    <row r="34" spans="1:2" x14ac:dyDescent="0.25">
      <c r="A34" t="s">
        <v>341</v>
      </c>
      <c r="B34">
        <v>2.2999999999999998</v>
      </c>
    </row>
    <row r="35" spans="1:2" x14ac:dyDescent="0.25">
      <c r="A35" t="s">
        <v>343</v>
      </c>
      <c r="B35">
        <v>1</v>
      </c>
    </row>
    <row r="36" spans="1:2" x14ac:dyDescent="0.25">
      <c r="A36" t="s">
        <v>388</v>
      </c>
      <c r="B36">
        <v>0.8</v>
      </c>
    </row>
    <row r="37" spans="1:2" x14ac:dyDescent="0.25">
      <c r="A37" t="s">
        <v>256</v>
      </c>
      <c r="B37">
        <v>1</v>
      </c>
    </row>
    <row r="38" spans="1:2" x14ac:dyDescent="0.25">
      <c r="A38" t="s">
        <v>379</v>
      </c>
      <c r="B38">
        <v>3.2</v>
      </c>
    </row>
    <row r="39" spans="1:2" x14ac:dyDescent="0.25">
      <c r="A39" t="s">
        <v>285</v>
      </c>
      <c r="B39">
        <v>1</v>
      </c>
    </row>
    <row r="40" spans="1:2" x14ac:dyDescent="0.25">
      <c r="A40" t="s">
        <v>318</v>
      </c>
      <c r="B40">
        <v>2</v>
      </c>
    </row>
    <row r="41" spans="1:2" x14ac:dyDescent="0.25">
      <c r="A41" t="s">
        <v>6</v>
      </c>
      <c r="B41">
        <v>2</v>
      </c>
    </row>
    <row r="42" spans="1:2" x14ac:dyDescent="0.25">
      <c r="A42" t="s">
        <v>326</v>
      </c>
      <c r="B42">
        <v>1</v>
      </c>
    </row>
    <row r="43" spans="1:2" x14ac:dyDescent="0.25">
      <c r="A43" t="s">
        <v>290</v>
      </c>
      <c r="B43">
        <v>1</v>
      </c>
    </row>
    <row r="44" spans="1:2" x14ac:dyDescent="0.25">
      <c r="A44" t="s">
        <v>333</v>
      </c>
      <c r="B44">
        <v>0.92900000000000005</v>
      </c>
    </row>
    <row r="45" spans="1:2" x14ac:dyDescent="0.25">
      <c r="A45" t="s">
        <v>381</v>
      </c>
      <c r="B45">
        <v>2.2000000000000002</v>
      </c>
    </row>
    <row r="46" spans="1:2" x14ac:dyDescent="0.25">
      <c r="A46" t="s">
        <v>302</v>
      </c>
      <c r="B46">
        <v>1</v>
      </c>
    </row>
    <row r="47" spans="1:2" x14ac:dyDescent="0.25">
      <c r="A47" t="s">
        <v>362</v>
      </c>
      <c r="B47">
        <v>0.6</v>
      </c>
    </row>
    <row r="48" spans="1:2" x14ac:dyDescent="0.25">
      <c r="A48" t="s">
        <v>385</v>
      </c>
      <c r="B48">
        <v>0.79999999999999993</v>
      </c>
    </row>
    <row r="49" spans="1:2" x14ac:dyDescent="0.25">
      <c r="A49" t="s">
        <v>328</v>
      </c>
      <c r="B49">
        <v>0.8</v>
      </c>
    </row>
    <row r="50" spans="1:2" x14ac:dyDescent="0.25">
      <c r="A50" t="s">
        <v>369</v>
      </c>
      <c r="B50">
        <v>0.7</v>
      </c>
    </row>
    <row r="51" spans="1:2" x14ac:dyDescent="0.25">
      <c r="A51" t="s">
        <v>761</v>
      </c>
      <c r="B51">
        <v>1.25</v>
      </c>
    </row>
    <row r="52" spans="1:2" x14ac:dyDescent="0.25">
      <c r="A52" t="s">
        <v>259</v>
      </c>
      <c r="B52">
        <v>1</v>
      </c>
    </row>
    <row r="53" spans="1:2" x14ac:dyDescent="0.25">
      <c r="A53" t="s">
        <v>313</v>
      </c>
      <c r="B53">
        <v>1</v>
      </c>
    </row>
    <row r="54" spans="1:2" x14ac:dyDescent="0.25">
      <c r="A54" t="s">
        <v>336</v>
      </c>
      <c r="B54">
        <v>0.8</v>
      </c>
    </row>
    <row r="55" spans="1:2" x14ac:dyDescent="0.25">
      <c r="A55" t="s">
        <v>390</v>
      </c>
      <c r="B55">
        <v>2</v>
      </c>
    </row>
    <row r="56" spans="1:2" x14ac:dyDescent="0.25">
      <c r="A56" t="s">
        <v>383</v>
      </c>
      <c r="B56">
        <v>0.9</v>
      </c>
    </row>
    <row r="57" spans="1:2" x14ac:dyDescent="0.25">
      <c r="A57" t="s">
        <v>378</v>
      </c>
      <c r="B57">
        <v>1</v>
      </c>
    </row>
    <row r="58" spans="1:2" x14ac:dyDescent="0.25">
      <c r="A58" t="s">
        <v>372</v>
      </c>
      <c r="B58">
        <v>1</v>
      </c>
    </row>
    <row r="59" spans="1:2" x14ac:dyDescent="0.25">
      <c r="A59" t="s">
        <v>354</v>
      </c>
      <c r="B59">
        <v>0.9</v>
      </c>
    </row>
    <row r="60" spans="1:2" x14ac:dyDescent="0.25">
      <c r="A60" t="s">
        <v>252</v>
      </c>
      <c r="B60">
        <v>2.6</v>
      </c>
    </row>
    <row r="61" spans="1:2" x14ac:dyDescent="0.25">
      <c r="A61" t="s">
        <v>315</v>
      </c>
      <c r="B61">
        <v>2</v>
      </c>
    </row>
    <row r="62" spans="1:2" x14ac:dyDescent="0.25">
      <c r="A62" t="s">
        <v>164</v>
      </c>
      <c r="B62">
        <v>1</v>
      </c>
    </row>
    <row r="63" spans="1:2" x14ac:dyDescent="0.25">
      <c r="A63" t="s">
        <v>243</v>
      </c>
      <c r="B63">
        <v>0.75</v>
      </c>
    </row>
    <row r="64" spans="1:2" x14ac:dyDescent="0.25">
      <c r="A64" t="s">
        <v>366</v>
      </c>
      <c r="B64">
        <v>1</v>
      </c>
    </row>
    <row r="65" spans="1:2" x14ac:dyDescent="0.25">
      <c r="A65" t="s">
        <v>330</v>
      </c>
      <c r="B65">
        <v>0.95</v>
      </c>
    </row>
    <row r="66" spans="1:2" x14ac:dyDescent="0.25">
      <c r="A66" t="s">
        <v>48</v>
      </c>
      <c r="B66">
        <v>1.75</v>
      </c>
    </row>
    <row r="67" spans="1:2" x14ac:dyDescent="0.25">
      <c r="A67" t="s">
        <v>12</v>
      </c>
      <c r="B67">
        <v>1</v>
      </c>
    </row>
    <row r="68" spans="1:2" x14ac:dyDescent="0.25">
      <c r="A68" t="s">
        <v>21</v>
      </c>
      <c r="B68">
        <v>2</v>
      </c>
    </row>
    <row r="69" spans="1:2" x14ac:dyDescent="0.25">
      <c r="A69" t="s">
        <v>323</v>
      </c>
      <c r="B69">
        <v>1</v>
      </c>
    </row>
    <row r="70" spans="1:2" x14ac:dyDescent="0.25">
      <c r="A70" t="s">
        <v>397</v>
      </c>
      <c r="B70">
        <v>2.5499999999999998</v>
      </c>
    </row>
    <row r="71" spans="1:2" x14ac:dyDescent="0.25">
      <c r="A71" t="s">
        <v>296</v>
      </c>
      <c r="B71">
        <v>2</v>
      </c>
    </row>
    <row r="72" spans="1:2" x14ac:dyDescent="0.25">
      <c r="A72" t="s">
        <v>51</v>
      </c>
      <c r="B72">
        <v>2.0709999999999997</v>
      </c>
    </row>
    <row r="73" spans="1:2" x14ac:dyDescent="0.25">
      <c r="A73" t="s">
        <v>185</v>
      </c>
      <c r="B73">
        <v>2</v>
      </c>
    </row>
    <row r="74" spans="1:2" x14ac:dyDescent="0.25">
      <c r="A74" t="s">
        <v>54</v>
      </c>
      <c r="B74">
        <v>5.4</v>
      </c>
    </row>
    <row r="75" spans="1:2" x14ac:dyDescent="0.25">
      <c r="A75" t="s">
        <v>421</v>
      </c>
      <c r="B75">
        <v>0.9</v>
      </c>
    </row>
    <row r="76" spans="1:2" x14ac:dyDescent="0.25">
      <c r="A76" t="s">
        <v>429</v>
      </c>
      <c r="B76">
        <v>0</v>
      </c>
    </row>
    <row r="77" spans="1:2" x14ac:dyDescent="0.25">
      <c r="A77" t="s">
        <v>432</v>
      </c>
      <c r="B77">
        <v>2</v>
      </c>
    </row>
    <row r="78" spans="1:2" x14ac:dyDescent="0.25">
      <c r="A78" t="s">
        <v>435</v>
      </c>
      <c r="B78">
        <v>0.8</v>
      </c>
    </row>
    <row r="79" spans="1:2" x14ac:dyDescent="0.25">
      <c r="A79" t="s">
        <v>448</v>
      </c>
      <c r="B79">
        <v>1.85</v>
      </c>
    </row>
    <row r="80" spans="1:2" x14ac:dyDescent="0.25">
      <c r="A80" t="s">
        <v>451</v>
      </c>
      <c r="B80">
        <v>1.9</v>
      </c>
    </row>
    <row r="81" spans="1:2" x14ac:dyDescent="0.25">
      <c r="A81" t="s">
        <v>60</v>
      </c>
      <c r="B81">
        <v>4</v>
      </c>
    </row>
    <row r="82" spans="1:2" x14ac:dyDescent="0.25">
      <c r="A82" t="s">
        <v>190</v>
      </c>
      <c r="B82">
        <v>9.1</v>
      </c>
    </row>
    <row r="83" spans="1:2" x14ac:dyDescent="0.25">
      <c r="A83" t="s">
        <v>57</v>
      </c>
      <c r="B83">
        <v>1</v>
      </c>
    </row>
    <row r="84" spans="1:2" x14ac:dyDescent="0.25">
      <c r="A84" t="s">
        <v>406</v>
      </c>
      <c r="B84">
        <v>1</v>
      </c>
    </row>
    <row r="85" spans="1:2" x14ac:dyDescent="0.25">
      <c r="A85" t="s">
        <v>453</v>
      </c>
      <c r="B85">
        <v>0.9</v>
      </c>
    </row>
    <row r="86" spans="1:2" x14ac:dyDescent="0.25">
      <c r="A86" t="s">
        <v>437</v>
      </c>
      <c r="B86">
        <v>1</v>
      </c>
    </row>
    <row r="87" spans="1:2" x14ac:dyDescent="0.25">
      <c r="A87" t="s">
        <v>403</v>
      </c>
      <c r="B87">
        <v>1.8</v>
      </c>
    </row>
    <row r="88" spans="1:2" x14ac:dyDescent="0.25">
      <c r="A88" t="s">
        <v>410</v>
      </c>
      <c r="B88">
        <v>1.671</v>
      </c>
    </row>
    <row r="89" spans="1:2" x14ac:dyDescent="0.25">
      <c r="A89" t="s">
        <v>192</v>
      </c>
      <c r="B89">
        <v>0</v>
      </c>
    </row>
    <row r="90" spans="1:2" x14ac:dyDescent="0.25">
      <c r="A90" t="s">
        <v>476</v>
      </c>
      <c r="B90">
        <v>3</v>
      </c>
    </row>
    <row r="91" spans="1:2" x14ac:dyDescent="0.25">
      <c r="A91" t="s">
        <v>69</v>
      </c>
      <c r="B91">
        <v>2</v>
      </c>
    </row>
    <row r="92" spans="1:2" x14ac:dyDescent="0.25">
      <c r="A92" t="s">
        <v>72</v>
      </c>
      <c r="B92">
        <v>2.5</v>
      </c>
    </row>
    <row r="93" spans="1:2" x14ac:dyDescent="0.25">
      <c r="A93" t="s">
        <v>505</v>
      </c>
      <c r="B93">
        <v>1</v>
      </c>
    </row>
    <row r="94" spans="1:2" x14ac:dyDescent="0.25">
      <c r="A94" t="s">
        <v>78</v>
      </c>
      <c r="B94">
        <v>5</v>
      </c>
    </row>
    <row r="95" spans="1:2" x14ac:dyDescent="0.25">
      <c r="A95" t="s">
        <v>533</v>
      </c>
      <c r="B95">
        <v>1</v>
      </c>
    </row>
    <row r="96" spans="1:2" x14ac:dyDescent="0.25">
      <c r="A96" t="s">
        <v>199</v>
      </c>
      <c r="B96">
        <v>2</v>
      </c>
    </row>
    <row r="97" spans="1:2" x14ac:dyDescent="0.25">
      <c r="A97" t="s">
        <v>83</v>
      </c>
      <c r="B97">
        <v>1.8</v>
      </c>
    </row>
    <row r="98" spans="1:2" x14ac:dyDescent="0.25">
      <c r="A98" t="s">
        <v>86</v>
      </c>
      <c r="B98">
        <v>1</v>
      </c>
    </row>
    <row r="99" spans="1:2" x14ac:dyDescent="0.25">
      <c r="A99" t="s">
        <v>88</v>
      </c>
      <c r="B99">
        <v>3.6</v>
      </c>
    </row>
    <row r="100" spans="1:2" x14ac:dyDescent="0.25">
      <c r="A100" t="s">
        <v>207</v>
      </c>
      <c r="B100">
        <v>1</v>
      </c>
    </row>
    <row r="101" spans="1:2" x14ac:dyDescent="0.25">
      <c r="A101" t="s">
        <v>574</v>
      </c>
      <c r="B101">
        <v>0</v>
      </c>
    </row>
    <row r="102" spans="1:2" x14ac:dyDescent="0.25">
      <c r="A102" t="s">
        <v>591</v>
      </c>
      <c r="B102">
        <v>0.8</v>
      </c>
    </row>
    <row r="103" spans="1:2" x14ac:dyDescent="0.25">
      <c r="A103" t="s">
        <v>97</v>
      </c>
      <c r="B103">
        <v>0.5</v>
      </c>
    </row>
    <row r="104" spans="1:2" x14ac:dyDescent="0.25">
      <c r="A104" t="s">
        <v>103</v>
      </c>
      <c r="B104">
        <v>2.4000000000000004</v>
      </c>
    </row>
    <row r="105" spans="1:2" x14ac:dyDescent="0.25">
      <c r="A105" t="s">
        <v>106</v>
      </c>
      <c r="B105">
        <v>3.3</v>
      </c>
    </row>
    <row r="106" spans="1:2" x14ac:dyDescent="0.25">
      <c r="A106" t="s">
        <v>626</v>
      </c>
      <c r="B106">
        <v>2</v>
      </c>
    </row>
    <row r="107" spans="1:2" x14ac:dyDescent="0.25">
      <c r="A107" t="s">
        <v>108</v>
      </c>
      <c r="B107">
        <v>2.2999999999999998</v>
      </c>
    </row>
    <row r="108" spans="1:2" x14ac:dyDescent="0.25">
      <c r="A108" t="s">
        <v>213</v>
      </c>
      <c r="B108">
        <v>1</v>
      </c>
    </row>
    <row r="109" spans="1:2" x14ac:dyDescent="0.25">
      <c r="A109" t="s">
        <v>629</v>
      </c>
      <c r="B109">
        <v>1.7</v>
      </c>
    </row>
    <row r="110" spans="1:2" x14ac:dyDescent="0.25">
      <c r="A110" t="s">
        <v>114</v>
      </c>
      <c r="B110">
        <v>2</v>
      </c>
    </row>
    <row r="111" spans="1:2" x14ac:dyDescent="0.25">
      <c r="A111" t="s">
        <v>215</v>
      </c>
      <c r="B111">
        <v>1</v>
      </c>
    </row>
    <row r="112" spans="1:2" x14ac:dyDescent="0.25">
      <c r="A112" t="s">
        <v>642</v>
      </c>
      <c r="B112">
        <v>1</v>
      </c>
    </row>
    <row r="113" spans="1:2" x14ac:dyDescent="0.25">
      <c r="A113" t="s">
        <v>122</v>
      </c>
      <c r="B113">
        <v>1</v>
      </c>
    </row>
    <row r="114" spans="1:2" x14ac:dyDescent="0.25">
      <c r="A114" t="s">
        <v>125</v>
      </c>
      <c r="B114">
        <v>1</v>
      </c>
    </row>
    <row r="115" spans="1:2" x14ac:dyDescent="0.25">
      <c r="A115" t="s">
        <v>127</v>
      </c>
      <c r="B115">
        <v>1.85</v>
      </c>
    </row>
    <row r="116" spans="1:2" x14ac:dyDescent="0.25">
      <c r="A116" t="s">
        <v>666</v>
      </c>
      <c r="B116">
        <v>0.8</v>
      </c>
    </row>
    <row r="117" spans="1:2" x14ac:dyDescent="0.25">
      <c r="A117" t="s">
        <v>209</v>
      </c>
      <c r="B117">
        <v>4.8</v>
      </c>
    </row>
    <row r="118" spans="1:2" x14ac:dyDescent="0.25">
      <c r="A118" t="s">
        <v>576</v>
      </c>
      <c r="B118">
        <v>0.8</v>
      </c>
    </row>
    <row r="119" spans="1:2" x14ac:dyDescent="0.25">
      <c r="A119" t="s">
        <v>211</v>
      </c>
      <c r="B119">
        <v>2</v>
      </c>
    </row>
    <row r="120" spans="1:2" x14ac:dyDescent="0.25">
      <c r="A120" t="s">
        <v>100</v>
      </c>
      <c r="B120">
        <v>1</v>
      </c>
    </row>
    <row r="121" spans="1:2" x14ac:dyDescent="0.25">
      <c r="A121" t="s">
        <v>544</v>
      </c>
      <c r="B121">
        <v>3.3000000000000003</v>
      </c>
    </row>
    <row r="122" spans="1:2" x14ac:dyDescent="0.25">
      <c r="A122" t="s">
        <v>652</v>
      </c>
      <c r="B122">
        <v>2.7</v>
      </c>
    </row>
    <row r="123" spans="1:2" x14ac:dyDescent="0.25">
      <c r="A123" t="s">
        <v>520</v>
      </c>
      <c r="B123">
        <v>2</v>
      </c>
    </row>
    <row r="124" spans="1:2" x14ac:dyDescent="0.25">
      <c r="A124" t="s">
        <v>559</v>
      </c>
      <c r="B124">
        <v>0.89999999999999991</v>
      </c>
    </row>
    <row r="125" spans="1:2" x14ac:dyDescent="0.25">
      <c r="A125" t="s">
        <v>482</v>
      </c>
      <c r="B125">
        <v>1</v>
      </c>
    </row>
    <row r="126" spans="1:2" x14ac:dyDescent="0.25">
      <c r="A126" t="s">
        <v>514</v>
      </c>
      <c r="B126">
        <v>3.7</v>
      </c>
    </row>
    <row r="127" spans="1:2" x14ac:dyDescent="0.25">
      <c r="A127" t="s">
        <v>464</v>
      </c>
      <c r="B127">
        <v>1</v>
      </c>
    </row>
    <row r="128" spans="1:2" x14ac:dyDescent="0.25">
      <c r="A128" t="s">
        <v>602</v>
      </c>
      <c r="B128">
        <v>2.5499999999999998</v>
      </c>
    </row>
    <row r="129" spans="1:2" x14ac:dyDescent="0.25">
      <c r="A129" t="s">
        <v>659</v>
      </c>
      <c r="B129">
        <v>2</v>
      </c>
    </row>
    <row r="130" spans="1:2" x14ac:dyDescent="0.25">
      <c r="A130" t="s">
        <v>633</v>
      </c>
      <c r="B130">
        <v>1</v>
      </c>
    </row>
    <row r="131" spans="1:2" x14ac:dyDescent="0.25">
      <c r="A131" t="s">
        <v>66</v>
      </c>
      <c r="B131">
        <v>0.9</v>
      </c>
    </row>
    <row r="132" spans="1:2" x14ac:dyDescent="0.25">
      <c r="A132" t="s">
        <v>502</v>
      </c>
      <c r="B132">
        <v>0.8</v>
      </c>
    </row>
    <row r="133" spans="1:2" x14ac:dyDescent="0.25">
      <c r="A133" t="s">
        <v>539</v>
      </c>
      <c r="B133">
        <v>1.9</v>
      </c>
    </row>
    <row r="134" spans="1:2" x14ac:dyDescent="0.25">
      <c r="A134" t="s">
        <v>639</v>
      </c>
      <c r="B134">
        <v>1</v>
      </c>
    </row>
    <row r="135" spans="1:2" x14ac:dyDescent="0.25">
      <c r="A135" t="s">
        <v>129</v>
      </c>
      <c r="B135">
        <v>3.8</v>
      </c>
    </row>
    <row r="136" spans="1:2" x14ac:dyDescent="0.25">
      <c r="A136" t="s">
        <v>568</v>
      </c>
      <c r="B136">
        <v>1</v>
      </c>
    </row>
    <row r="137" spans="1:2" x14ac:dyDescent="0.25">
      <c r="A137" t="s">
        <v>562</v>
      </c>
      <c r="B137">
        <v>1</v>
      </c>
    </row>
    <row r="138" spans="1:2" x14ac:dyDescent="0.25">
      <c r="A138" t="s">
        <v>580</v>
      </c>
      <c r="B138">
        <v>1</v>
      </c>
    </row>
    <row r="139" spans="1:2" x14ac:dyDescent="0.25">
      <c r="A139" t="s">
        <v>458</v>
      </c>
      <c r="B139">
        <v>1</v>
      </c>
    </row>
    <row r="140" spans="1:2" x14ac:dyDescent="0.25">
      <c r="A140" t="s">
        <v>467</v>
      </c>
      <c r="B140">
        <v>0.9</v>
      </c>
    </row>
    <row r="141" spans="1:2" x14ac:dyDescent="0.25">
      <c r="A141" t="s">
        <v>536</v>
      </c>
      <c r="B141">
        <v>2.6000000000000005</v>
      </c>
    </row>
    <row r="142" spans="1:2" x14ac:dyDescent="0.25">
      <c r="A142" t="s">
        <v>645</v>
      </c>
      <c r="B142">
        <v>3</v>
      </c>
    </row>
    <row r="143" spans="1:2" x14ac:dyDescent="0.25">
      <c r="A143" t="s">
        <v>507</v>
      </c>
      <c r="B143">
        <v>1</v>
      </c>
    </row>
    <row r="144" spans="1:2" x14ac:dyDescent="0.25">
      <c r="A144" t="s">
        <v>517</v>
      </c>
      <c r="B144">
        <v>2.2000000000000002</v>
      </c>
    </row>
    <row r="145" spans="1:2" x14ac:dyDescent="0.25">
      <c r="A145" t="s">
        <v>608</v>
      </c>
      <c r="B145">
        <v>1.55</v>
      </c>
    </row>
    <row r="146" spans="1:2" x14ac:dyDescent="0.25">
      <c r="A146" t="s">
        <v>635</v>
      </c>
      <c r="B146">
        <v>1</v>
      </c>
    </row>
    <row r="147" spans="1:2" x14ac:dyDescent="0.25">
      <c r="A147" t="s">
        <v>594</v>
      </c>
      <c r="B147">
        <v>1.7000000000000002</v>
      </c>
    </row>
    <row r="148" spans="1:2" x14ac:dyDescent="0.25">
      <c r="A148" t="s">
        <v>583</v>
      </c>
      <c r="B148">
        <v>0.9</v>
      </c>
    </row>
    <row r="149" spans="1:2" x14ac:dyDescent="0.25">
      <c r="A149" t="s">
        <v>584</v>
      </c>
      <c r="B149">
        <v>0</v>
      </c>
    </row>
    <row r="150" spans="1:2" x14ac:dyDescent="0.25">
      <c r="A150" t="s">
        <v>586</v>
      </c>
      <c r="B150">
        <v>1</v>
      </c>
    </row>
    <row r="151" spans="1:2" x14ac:dyDescent="0.25">
      <c r="A151" t="s">
        <v>657</v>
      </c>
      <c r="B151">
        <v>1.1000000000000001</v>
      </c>
    </row>
    <row r="152" spans="1:2" x14ac:dyDescent="0.25">
      <c r="A152" t="s">
        <v>497</v>
      </c>
      <c r="B152">
        <v>1</v>
      </c>
    </row>
    <row r="153" spans="1:2" x14ac:dyDescent="0.25">
      <c r="A153" t="s">
        <v>530</v>
      </c>
      <c r="B153">
        <v>1</v>
      </c>
    </row>
    <row r="154" spans="1:2" x14ac:dyDescent="0.25">
      <c r="A154" t="s">
        <v>556</v>
      </c>
      <c r="B154">
        <v>1.3</v>
      </c>
    </row>
    <row r="155" spans="1:2" x14ac:dyDescent="0.25">
      <c r="A155" t="s">
        <v>537</v>
      </c>
      <c r="B155">
        <v>1.9</v>
      </c>
    </row>
    <row r="156" spans="1:2" x14ac:dyDescent="0.25">
      <c r="A156" t="s">
        <v>547</v>
      </c>
      <c r="B156">
        <v>1.6</v>
      </c>
    </row>
    <row r="157" spans="1:2" x14ac:dyDescent="0.25">
      <c r="A157" t="s">
        <v>488</v>
      </c>
      <c r="B157">
        <v>0.8</v>
      </c>
    </row>
    <row r="158" spans="1:2" x14ac:dyDescent="0.25">
      <c r="A158" t="s">
        <v>542</v>
      </c>
      <c r="B158">
        <v>0.9</v>
      </c>
    </row>
    <row r="159" spans="1:2" x14ac:dyDescent="0.25">
      <c r="A159" t="s">
        <v>605</v>
      </c>
      <c r="B159">
        <v>2</v>
      </c>
    </row>
    <row r="160" spans="1:2" x14ac:dyDescent="0.25">
      <c r="A160" t="s">
        <v>469</v>
      </c>
      <c r="B160">
        <v>1.6</v>
      </c>
    </row>
    <row r="161" spans="1:2" x14ac:dyDescent="0.25">
      <c r="A161" t="s">
        <v>565</v>
      </c>
      <c r="B161">
        <v>0.70000000000000018</v>
      </c>
    </row>
    <row r="162" spans="1:2" x14ac:dyDescent="0.25">
      <c r="A162" t="s">
        <v>637</v>
      </c>
      <c r="B162">
        <v>1</v>
      </c>
    </row>
    <row r="163" spans="1:2" x14ac:dyDescent="0.25">
      <c r="A163" t="s">
        <v>119</v>
      </c>
      <c r="B163">
        <v>1.8</v>
      </c>
    </row>
    <row r="164" spans="1:2" x14ac:dyDescent="0.25">
      <c r="A164" t="s">
        <v>588</v>
      </c>
      <c r="B164">
        <v>0.6</v>
      </c>
    </row>
    <row r="165" spans="1:2" x14ac:dyDescent="0.25">
      <c r="A165" t="s">
        <v>461</v>
      </c>
      <c r="B165">
        <v>3.8</v>
      </c>
    </row>
    <row r="166" spans="1:2" x14ac:dyDescent="0.25">
      <c r="A166" t="s">
        <v>491</v>
      </c>
      <c r="B166">
        <v>1</v>
      </c>
    </row>
    <row r="167" spans="1:2" x14ac:dyDescent="0.25">
      <c r="A167" t="s">
        <v>455</v>
      </c>
      <c r="B167">
        <v>2</v>
      </c>
    </row>
    <row r="168" spans="1:2" x14ac:dyDescent="0.25">
      <c r="A168" t="s">
        <v>570</v>
      </c>
      <c r="B168">
        <v>1.6</v>
      </c>
    </row>
    <row r="169" spans="1:2" x14ac:dyDescent="0.25">
      <c r="A169" t="s">
        <v>90</v>
      </c>
      <c r="B169">
        <v>3.5390000000000001</v>
      </c>
    </row>
    <row r="170" spans="1:2" x14ac:dyDescent="0.25">
      <c r="A170" t="s">
        <v>590</v>
      </c>
      <c r="B170">
        <v>2.95</v>
      </c>
    </row>
    <row r="171" spans="1:2" x14ac:dyDescent="0.25">
      <c r="A171" t="s">
        <v>649</v>
      </c>
      <c r="B171">
        <v>0.8</v>
      </c>
    </row>
    <row r="172" spans="1:2" x14ac:dyDescent="0.25">
      <c r="A172" t="s">
        <v>651</v>
      </c>
      <c r="B172">
        <v>0.55000000000000004</v>
      </c>
    </row>
    <row r="173" spans="1:2" x14ac:dyDescent="0.25">
      <c r="A173" t="s">
        <v>519</v>
      </c>
      <c r="B173">
        <v>1</v>
      </c>
    </row>
    <row r="174" spans="1:2" x14ac:dyDescent="0.25">
      <c r="A174" t="s">
        <v>495</v>
      </c>
      <c r="B174">
        <v>1</v>
      </c>
    </row>
    <row r="175" spans="1:2" x14ac:dyDescent="0.25">
      <c r="A175" t="s">
        <v>607</v>
      </c>
      <c r="B175">
        <v>2.5</v>
      </c>
    </row>
    <row r="176" spans="1:2" x14ac:dyDescent="0.25">
      <c r="A176" t="s">
        <v>631</v>
      </c>
      <c r="B176">
        <v>1</v>
      </c>
    </row>
    <row r="177" spans="1:2" x14ac:dyDescent="0.25">
      <c r="A177" t="s">
        <v>194</v>
      </c>
      <c r="B177">
        <v>1</v>
      </c>
    </row>
    <row r="178" spans="1:2" x14ac:dyDescent="0.25">
      <c r="A178" t="s">
        <v>204</v>
      </c>
      <c r="B178">
        <v>2.8</v>
      </c>
    </row>
    <row r="179" spans="1:2" x14ac:dyDescent="0.25">
      <c r="A179" t="s">
        <v>91</v>
      </c>
      <c r="B179">
        <v>3</v>
      </c>
    </row>
    <row r="180" spans="1:2" x14ac:dyDescent="0.25">
      <c r="A180" t="s">
        <v>116</v>
      </c>
      <c r="B180">
        <v>2.9</v>
      </c>
    </row>
    <row r="181" spans="1:2" x14ac:dyDescent="0.25">
      <c r="A181" t="s">
        <v>525</v>
      </c>
      <c r="B181">
        <v>1.5</v>
      </c>
    </row>
    <row r="182" spans="1:2" x14ac:dyDescent="0.25">
      <c r="A182" t="s">
        <v>472</v>
      </c>
      <c r="B182">
        <v>2</v>
      </c>
    </row>
    <row r="183" spans="1:2" x14ac:dyDescent="0.25">
      <c r="A183" t="s">
        <v>500</v>
      </c>
      <c r="B183">
        <v>3.016</v>
      </c>
    </row>
    <row r="184" spans="1:2" x14ac:dyDescent="0.25">
      <c r="A184" t="s">
        <v>93</v>
      </c>
      <c r="B184">
        <v>2</v>
      </c>
    </row>
    <row r="185" spans="1:2" x14ac:dyDescent="0.25">
      <c r="A185" t="s">
        <v>95</v>
      </c>
      <c r="B185">
        <v>2.75</v>
      </c>
    </row>
    <row r="186" spans="1:2" x14ac:dyDescent="0.25">
      <c r="A186" t="s">
        <v>63</v>
      </c>
      <c r="B186">
        <v>1</v>
      </c>
    </row>
    <row r="187" spans="1:2" x14ac:dyDescent="0.25">
      <c r="A187" t="s">
        <v>474</v>
      </c>
      <c r="B187">
        <v>1.4</v>
      </c>
    </row>
    <row r="188" spans="1:2" x14ac:dyDescent="0.25">
      <c r="A188" t="s">
        <v>80</v>
      </c>
      <c r="B188">
        <v>0.8</v>
      </c>
    </row>
    <row r="189" spans="1:2" x14ac:dyDescent="0.25">
      <c r="A189" t="s">
        <v>654</v>
      </c>
      <c r="B189">
        <v>1.5</v>
      </c>
    </row>
    <row r="190" spans="1:2" x14ac:dyDescent="0.25">
      <c r="A190" t="s">
        <v>226</v>
      </c>
      <c r="B190">
        <v>1.5</v>
      </c>
    </row>
    <row r="191" spans="1:2" x14ac:dyDescent="0.25">
      <c r="A191" t="s">
        <v>131</v>
      </c>
      <c r="B191">
        <v>4.3</v>
      </c>
    </row>
    <row r="192" spans="1:2" x14ac:dyDescent="0.25">
      <c r="A192" t="s">
        <v>677</v>
      </c>
      <c r="B192">
        <v>0</v>
      </c>
    </row>
    <row r="193" spans="1:2" x14ac:dyDescent="0.25">
      <c r="A193" t="s">
        <v>682</v>
      </c>
      <c r="B193">
        <v>2</v>
      </c>
    </row>
    <row r="194" spans="1:2" x14ac:dyDescent="0.25">
      <c r="A194" t="s">
        <v>688</v>
      </c>
      <c r="B194">
        <v>0.8</v>
      </c>
    </row>
    <row r="195" spans="1:2" x14ac:dyDescent="0.25">
      <c r="A195" t="s">
        <v>134</v>
      </c>
      <c r="B195">
        <v>5</v>
      </c>
    </row>
    <row r="196" spans="1:2" x14ac:dyDescent="0.25">
      <c r="A196" t="s">
        <v>137</v>
      </c>
      <c r="B196">
        <v>2</v>
      </c>
    </row>
    <row r="197" spans="1:2" x14ac:dyDescent="0.25">
      <c r="A197" t="s">
        <v>139</v>
      </c>
      <c r="B197">
        <v>3</v>
      </c>
    </row>
    <row r="198" spans="1:2" x14ac:dyDescent="0.25">
      <c r="A198" t="s">
        <v>222</v>
      </c>
      <c r="B198">
        <v>2.5</v>
      </c>
    </row>
    <row r="199" spans="1:2" x14ac:dyDescent="0.25">
      <c r="A199" t="s">
        <v>141</v>
      </c>
      <c r="B199">
        <v>1</v>
      </c>
    </row>
    <row r="200" spans="1:2" x14ac:dyDescent="0.25">
      <c r="A200" t="s">
        <v>224</v>
      </c>
      <c r="B200">
        <v>4</v>
      </c>
    </row>
    <row r="201" spans="1:2" x14ac:dyDescent="0.25">
      <c r="A201" t="s">
        <v>705</v>
      </c>
      <c r="B201">
        <v>0.5</v>
      </c>
    </row>
    <row r="202" spans="1:2" x14ac:dyDescent="0.25">
      <c r="A202" t="s">
        <v>721</v>
      </c>
      <c r="B202">
        <v>2</v>
      </c>
    </row>
    <row r="203" spans="1:2" x14ac:dyDescent="0.25">
      <c r="A203" t="s">
        <v>149</v>
      </c>
      <c r="B203">
        <v>3</v>
      </c>
    </row>
    <row r="204" spans="1:2" x14ac:dyDescent="0.25">
      <c r="A204" t="s">
        <v>726</v>
      </c>
      <c r="B204">
        <v>1.5</v>
      </c>
    </row>
    <row r="205" spans="1:2" x14ac:dyDescent="0.25">
      <c r="A205" t="s">
        <v>727</v>
      </c>
      <c r="B205">
        <v>1.5</v>
      </c>
    </row>
    <row r="206" spans="1:2" x14ac:dyDescent="0.25">
      <c r="A206" t="s">
        <v>730</v>
      </c>
      <c r="B206">
        <v>1</v>
      </c>
    </row>
    <row r="207" spans="1:2" x14ac:dyDescent="0.25">
      <c r="A207" t="s">
        <v>738</v>
      </c>
      <c r="B207">
        <v>0.85</v>
      </c>
    </row>
    <row r="208" spans="1:2" x14ac:dyDescent="0.25">
      <c r="A208" t="s">
        <v>155</v>
      </c>
      <c r="B208">
        <v>2</v>
      </c>
    </row>
    <row r="209" spans="1:2" x14ac:dyDescent="0.25">
      <c r="A209" t="s">
        <v>234</v>
      </c>
      <c r="B209">
        <v>1.5</v>
      </c>
    </row>
    <row r="210" spans="1:2" x14ac:dyDescent="0.25">
      <c r="A210" t="s">
        <v>217</v>
      </c>
      <c r="B210">
        <v>0.5</v>
      </c>
    </row>
    <row r="211" spans="1:2" x14ac:dyDescent="0.25">
      <c r="A211" t="s">
        <v>710</v>
      </c>
      <c r="B211">
        <v>2</v>
      </c>
    </row>
    <row r="212" spans="1:2" x14ac:dyDescent="0.25">
      <c r="A212" t="s">
        <v>715</v>
      </c>
      <c r="B212">
        <v>0</v>
      </c>
    </row>
    <row r="213" spans="1:2" x14ac:dyDescent="0.25">
      <c r="A213" t="s">
        <v>694</v>
      </c>
      <c r="B213">
        <v>1</v>
      </c>
    </row>
    <row r="214" spans="1:2" x14ac:dyDescent="0.25">
      <c r="A214" t="s">
        <v>695</v>
      </c>
      <c r="B214">
        <v>1</v>
      </c>
    </row>
    <row r="215" spans="1:2" x14ac:dyDescent="0.25">
      <c r="A215" t="s">
        <v>741</v>
      </c>
      <c r="B215">
        <v>1.8</v>
      </c>
    </row>
    <row r="216" spans="1:2" x14ac:dyDescent="0.25">
      <c r="A216" t="s">
        <v>158</v>
      </c>
      <c r="B216">
        <v>1.8000000000000003</v>
      </c>
    </row>
    <row r="217" spans="1:2" x14ac:dyDescent="0.25">
      <c r="A217" t="s">
        <v>152</v>
      </c>
      <c r="B217">
        <v>0.25</v>
      </c>
    </row>
    <row r="218" spans="1:2" x14ac:dyDescent="0.25">
      <c r="A218" t="s">
        <v>734</v>
      </c>
      <c r="B218">
        <v>1</v>
      </c>
    </row>
    <row r="219" spans="1:2" x14ac:dyDescent="0.25">
      <c r="A219" t="s">
        <v>736</v>
      </c>
      <c r="B219">
        <v>1.5</v>
      </c>
    </row>
    <row r="220" spans="1:2" x14ac:dyDescent="0.25">
      <c r="A220" t="s">
        <v>751</v>
      </c>
      <c r="B220">
        <v>2</v>
      </c>
    </row>
    <row r="221" spans="1:2" x14ac:dyDescent="0.25">
      <c r="A221" t="s">
        <v>675</v>
      </c>
      <c r="B221">
        <v>1</v>
      </c>
    </row>
    <row r="222" spans="1:2" x14ac:dyDescent="0.25">
      <c r="A222" t="s">
        <v>703</v>
      </c>
      <c r="B222">
        <v>3</v>
      </c>
    </row>
    <row r="223" spans="1:2" x14ac:dyDescent="0.25">
      <c r="A223" t="s">
        <v>743</v>
      </c>
      <c r="B223">
        <v>1.8</v>
      </c>
    </row>
    <row r="224" spans="1:2" x14ac:dyDescent="0.25">
      <c r="A224" t="s">
        <v>680</v>
      </c>
      <c r="B224">
        <v>1</v>
      </c>
    </row>
    <row r="225" spans="1:2" x14ac:dyDescent="0.25">
      <c r="A225" t="s">
        <v>718</v>
      </c>
      <c r="B225">
        <v>0.75</v>
      </c>
    </row>
    <row r="226" spans="1:2" x14ac:dyDescent="0.25">
      <c r="A226" t="s">
        <v>763</v>
      </c>
      <c r="B226">
        <v>2.25</v>
      </c>
    </row>
    <row r="227" spans="1:2" x14ac:dyDescent="0.25">
      <c r="A227" t="s">
        <v>733</v>
      </c>
      <c r="B227">
        <v>2.9</v>
      </c>
    </row>
    <row r="228" spans="1:2" x14ac:dyDescent="0.25">
      <c r="A228" t="s">
        <v>232</v>
      </c>
      <c r="B228">
        <v>2</v>
      </c>
    </row>
    <row r="229" spans="1:2" x14ac:dyDescent="0.25">
      <c r="A229" t="s">
        <v>696</v>
      </c>
      <c r="B229">
        <v>2.2999999999999998</v>
      </c>
    </row>
    <row r="230" spans="1:2" x14ac:dyDescent="0.25">
      <c r="A230" t="s">
        <v>670</v>
      </c>
      <c r="B230">
        <v>1</v>
      </c>
    </row>
    <row r="231" spans="1:2" x14ac:dyDescent="0.25">
      <c r="A231" t="s">
        <v>754</v>
      </c>
      <c r="B231">
        <v>2</v>
      </c>
    </row>
    <row r="232" spans="1:2" x14ac:dyDescent="0.25">
      <c r="A232" t="s">
        <v>229</v>
      </c>
      <c r="B232">
        <v>2.5</v>
      </c>
    </row>
    <row r="233" spans="1:2" x14ac:dyDescent="0.25">
      <c r="A233" t="s">
        <v>748</v>
      </c>
      <c r="B233">
        <v>1.8</v>
      </c>
    </row>
    <row r="234" spans="1:2" x14ac:dyDescent="0.25">
      <c r="A234" t="s">
        <v>723</v>
      </c>
      <c r="B234">
        <v>1.5</v>
      </c>
    </row>
    <row r="235" spans="1:2" x14ac:dyDescent="0.25">
      <c r="A235" t="s">
        <v>698</v>
      </c>
      <c r="B235">
        <v>1.4</v>
      </c>
    </row>
    <row r="236" spans="1:2" x14ac:dyDescent="0.25">
      <c r="A236" t="s">
        <v>701</v>
      </c>
      <c r="B236">
        <v>1</v>
      </c>
    </row>
    <row r="237" spans="1:2" x14ac:dyDescent="0.25">
      <c r="A237" t="s">
        <v>144</v>
      </c>
      <c r="B237">
        <v>4</v>
      </c>
    </row>
    <row r="238" spans="1:2" x14ac:dyDescent="0.25">
      <c r="A238" t="s">
        <v>843</v>
      </c>
    </row>
    <row r="239" spans="1:2" x14ac:dyDescent="0.25">
      <c r="A239" t="s">
        <v>821</v>
      </c>
      <c r="B239">
        <v>394.98200000000026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714C-802F-41B3-800D-727C60600BE4}">
  <dimension ref="A1:Z313"/>
  <sheetViews>
    <sheetView zoomScale="85" zoomScaleNormal="85" workbookViewId="0">
      <selection activeCell="J2" sqref="J2"/>
    </sheetView>
  </sheetViews>
  <sheetFormatPr baseColWidth="10" defaultRowHeight="15" x14ac:dyDescent="0.25"/>
  <cols>
    <col min="3" max="3" width="30.42578125" bestFit="1" customWidth="1"/>
    <col min="4" max="4" width="31" bestFit="1" customWidth="1"/>
    <col min="5" max="5" width="20.85546875" bestFit="1" customWidth="1"/>
    <col min="8" max="9" width="7.42578125" customWidth="1"/>
    <col min="10" max="10" width="16.42578125" customWidth="1"/>
    <col min="11" max="11" width="8" customWidth="1"/>
    <col min="12" max="12" width="7.5703125" customWidth="1"/>
    <col min="15" max="16" width="7.85546875" customWidth="1"/>
  </cols>
  <sheetData>
    <row r="1" spans="1:26" ht="39.75" customHeight="1" x14ac:dyDescent="0.25">
      <c r="A1" s="27" t="s">
        <v>1</v>
      </c>
      <c r="B1" s="27" t="s">
        <v>2</v>
      </c>
      <c r="C1" s="27" t="s">
        <v>3</v>
      </c>
      <c r="D1" s="27" t="s">
        <v>4</v>
      </c>
      <c r="E1" s="28" t="s">
        <v>798</v>
      </c>
      <c r="F1" s="28" t="s">
        <v>770</v>
      </c>
      <c r="G1" s="28" t="s">
        <v>771</v>
      </c>
      <c r="H1" s="211" t="s">
        <v>772</v>
      </c>
      <c r="I1" s="212"/>
      <c r="J1" s="213"/>
      <c r="K1" s="211" t="s">
        <v>773</v>
      </c>
      <c r="L1" s="213"/>
      <c r="M1" s="29" t="s">
        <v>774</v>
      </c>
      <c r="N1" s="29" t="s">
        <v>775</v>
      </c>
      <c r="O1" s="214" t="s">
        <v>776</v>
      </c>
      <c r="P1" s="215"/>
      <c r="Q1" s="30" t="s">
        <v>777</v>
      </c>
      <c r="R1" s="30" t="s">
        <v>778</v>
      </c>
      <c r="S1" s="30" t="s">
        <v>779</v>
      </c>
      <c r="T1" s="30" t="s">
        <v>780</v>
      </c>
      <c r="U1" s="30" t="s">
        <v>781</v>
      </c>
      <c r="V1" s="30" t="s">
        <v>782</v>
      </c>
      <c r="W1" s="30" t="s">
        <v>783</v>
      </c>
      <c r="X1" s="31" t="s">
        <v>784</v>
      </c>
      <c r="Y1" s="31" t="s">
        <v>785</v>
      </c>
      <c r="Z1" s="31" t="s">
        <v>786</v>
      </c>
    </row>
    <row r="2" spans="1:26" x14ac:dyDescent="0.25">
      <c r="A2" s="32" t="s">
        <v>237</v>
      </c>
      <c r="B2" s="32" t="s">
        <v>241</v>
      </c>
      <c r="C2" s="32"/>
      <c r="D2" s="32" t="s">
        <v>242</v>
      </c>
      <c r="E2" s="32"/>
      <c r="F2" s="32"/>
      <c r="G2" s="32"/>
      <c r="H2" s="33"/>
      <c r="I2" s="33">
        <f>E2+F2-H2</f>
        <v>0</v>
      </c>
      <c r="J2" s="34"/>
      <c r="K2" s="33"/>
      <c r="L2" s="33">
        <f>E2-K2</f>
        <v>0</v>
      </c>
      <c r="M2" s="33"/>
      <c r="N2" s="33"/>
      <c r="O2" s="33"/>
      <c r="P2" s="35">
        <f t="shared" ref="P2:P65" si="0">E2-O2</f>
        <v>0</v>
      </c>
      <c r="Q2" s="33"/>
      <c r="R2" s="33"/>
      <c r="S2" s="36"/>
      <c r="T2" s="37"/>
      <c r="U2" s="37"/>
      <c r="V2" s="37"/>
      <c r="W2" s="37"/>
    </row>
    <row r="3" spans="1:26" x14ac:dyDescent="0.25">
      <c r="A3" s="32" t="s">
        <v>237</v>
      </c>
      <c r="B3" s="32" t="s">
        <v>246</v>
      </c>
      <c r="C3" s="32" t="s">
        <v>247</v>
      </c>
      <c r="D3" s="32" t="s">
        <v>248</v>
      </c>
      <c r="E3" s="32"/>
      <c r="F3" s="32"/>
      <c r="G3" s="32"/>
      <c r="H3" s="33"/>
      <c r="I3" s="38">
        <f t="shared" ref="I3:I66" si="1">E3+F3-H3</f>
        <v>0</v>
      </c>
      <c r="J3" s="34"/>
      <c r="K3" s="33"/>
      <c r="L3" s="38">
        <f t="shared" ref="L3:L66" si="2">E3-K3</f>
        <v>0</v>
      </c>
      <c r="M3" s="33"/>
      <c r="N3" s="33"/>
      <c r="O3" s="33"/>
      <c r="P3" s="33">
        <f t="shared" si="0"/>
        <v>0</v>
      </c>
      <c r="Q3" s="33"/>
      <c r="R3" s="33"/>
      <c r="S3" s="36"/>
      <c r="T3" s="37"/>
      <c r="U3" s="37"/>
      <c r="V3" s="37"/>
      <c r="W3" s="37"/>
    </row>
    <row r="4" spans="1:26" x14ac:dyDescent="0.25">
      <c r="A4" s="32" t="s">
        <v>237</v>
      </c>
      <c r="B4" s="32" t="s">
        <v>249</v>
      </c>
      <c r="C4" s="32" t="s">
        <v>250</v>
      </c>
      <c r="D4" s="32" t="s">
        <v>251</v>
      </c>
      <c r="E4" s="32"/>
      <c r="F4" s="32"/>
      <c r="G4" s="32"/>
      <c r="H4" s="33"/>
      <c r="I4" s="33">
        <f t="shared" si="1"/>
        <v>0</v>
      </c>
      <c r="J4" s="34"/>
      <c r="K4" s="33"/>
      <c r="L4" s="33">
        <f t="shared" si="2"/>
        <v>0</v>
      </c>
      <c r="M4" s="33"/>
      <c r="N4" s="33"/>
      <c r="O4" s="33"/>
      <c r="P4" s="33">
        <f t="shared" si="0"/>
        <v>0</v>
      </c>
      <c r="Q4" s="33"/>
      <c r="R4" s="33"/>
      <c r="S4" s="36"/>
      <c r="T4" s="37"/>
      <c r="U4" s="37"/>
      <c r="V4" s="37"/>
      <c r="W4" s="37"/>
    </row>
    <row r="5" spans="1:26" x14ac:dyDescent="0.25">
      <c r="A5" s="32" t="s">
        <v>237</v>
      </c>
      <c r="B5" s="32" t="s">
        <v>255</v>
      </c>
      <c r="C5" s="32" t="s">
        <v>156</v>
      </c>
      <c r="D5" s="32" t="s">
        <v>8</v>
      </c>
      <c r="E5" s="32"/>
      <c r="F5" s="32"/>
      <c r="G5" s="32"/>
      <c r="H5" s="33"/>
      <c r="I5" s="38">
        <f t="shared" si="1"/>
        <v>0</v>
      </c>
      <c r="J5" s="34"/>
      <c r="K5" s="33"/>
      <c r="L5" s="33">
        <f t="shared" si="2"/>
        <v>0</v>
      </c>
      <c r="M5" s="33"/>
      <c r="N5" s="33"/>
      <c r="O5" s="33"/>
      <c r="P5" s="33">
        <f t="shared" si="0"/>
        <v>0</v>
      </c>
      <c r="Q5" s="33"/>
      <c r="R5" s="33"/>
      <c r="S5" s="36"/>
      <c r="T5" s="37"/>
      <c r="U5" s="37"/>
      <c r="V5" s="37"/>
      <c r="W5" s="37"/>
      <c r="X5" t="str">
        <f>LEFT(B5,7)</f>
        <v>0540008</v>
      </c>
      <c r="Y5" t="str">
        <f>CONCATENATE($X$1,X5,$Y$1,$Z$1)</f>
        <v>ce.0540008@ac-nancy-metz.fr</v>
      </c>
    </row>
    <row r="6" spans="1:26" x14ac:dyDescent="0.25">
      <c r="A6" s="32" t="s">
        <v>237</v>
      </c>
      <c r="B6" s="32" t="s">
        <v>262</v>
      </c>
      <c r="C6" s="32" t="s">
        <v>263</v>
      </c>
      <c r="D6" s="32" t="s">
        <v>264</v>
      </c>
      <c r="E6" s="32"/>
      <c r="F6" s="32"/>
      <c r="G6" s="32"/>
      <c r="H6" s="33"/>
      <c r="I6" s="33">
        <f t="shared" si="1"/>
        <v>0</v>
      </c>
      <c r="J6" s="34"/>
      <c r="K6" s="33"/>
      <c r="L6" s="33">
        <f t="shared" si="2"/>
        <v>0</v>
      </c>
      <c r="M6" s="33"/>
      <c r="N6" s="33"/>
      <c r="O6" s="33"/>
      <c r="P6" s="33">
        <f t="shared" si="0"/>
        <v>0</v>
      </c>
      <c r="Q6" s="33"/>
      <c r="R6" s="33"/>
      <c r="S6" s="36"/>
      <c r="T6" s="37"/>
      <c r="U6" s="37"/>
      <c r="V6" s="37"/>
      <c r="W6" s="37"/>
    </row>
    <row r="7" spans="1:26" x14ac:dyDescent="0.25">
      <c r="A7" s="32" t="s">
        <v>237</v>
      </c>
      <c r="B7" s="32" t="s">
        <v>265</v>
      </c>
      <c r="C7" s="32" t="s">
        <v>266</v>
      </c>
      <c r="D7" s="32" t="s">
        <v>267</v>
      </c>
      <c r="E7" s="32"/>
      <c r="F7" s="32"/>
      <c r="G7" s="32"/>
      <c r="H7" s="33"/>
      <c r="I7" s="33">
        <f t="shared" si="1"/>
        <v>0</v>
      </c>
      <c r="J7" s="34"/>
      <c r="K7" s="33"/>
      <c r="L7" s="33">
        <f t="shared" si="2"/>
        <v>0</v>
      </c>
      <c r="M7" s="33"/>
      <c r="N7" s="33"/>
      <c r="O7" s="33"/>
      <c r="P7" s="33">
        <f t="shared" si="0"/>
        <v>0</v>
      </c>
      <c r="Q7" s="33"/>
      <c r="R7" s="33"/>
      <c r="S7" s="36"/>
      <c r="T7" s="37"/>
      <c r="U7" s="37"/>
      <c r="V7" s="37"/>
      <c r="W7" s="37"/>
    </row>
    <row r="8" spans="1:26" x14ac:dyDescent="0.25">
      <c r="A8" s="32" t="s">
        <v>237</v>
      </c>
      <c r="B8" s="32" t="s">
        <v>271</v>
      </c>
      <c r="C8" s="32" t="s">
        <v>272</v>
      </c>
      <c r="D8" s="32" t="s">
        <v>273</v>
      </c>
      <c r="E8" s="32"/>
      <c r="F8" s="32"/>
      <c r="G8" s="32"/>
      <c r="H8" s="33"/>
      <c r="I8" s="33">
        <f t="shared" si="1"/>
        <v>0</v>
      </c>
      <c r="J8" s="34"/>
      <c r="K8" s="33"/>
      <c r="L8" s="33">
        <f t="shared" si="2"/>
        <v>0</v>
      </c>
      <c r="M8" s="33"/>
      <c r="N8" s="33"/>
      <c r="O8" s="33"/>
      <c r="P8" s="33">
        <f t="shared" si="0"/>
        <v>0</v>
      </c>
      <c r="Q8" s="33"/>
      <c r="R8" s="33"/>
      <c r="S8" s="36"/>
      <c r="T8" s="37"/>
      <c r="U8" s="37"/>
      <c r="V8" s="37"/>
      <c r="W8" s="37"/>
    </row>
    <row r="9" spans="1:26" x14ac:dyDescent="0.25">
      <c r="A9" s="32" t="s">
        <v>237</v>
      </c>
      <c r="B9" s="32" t="s">
        <v>274</v>
      </c>
      <c r="C9" s="32" t="s">
        <v>275</v>
      </c>
      <c r="D9" s="32" t="s">
        <v>276</v>
      </c>
      <c r="E9" s="32"/>
      <c r="F9" s="32"/>
      <c r="G9" s="32"/>
      <c r="H9" s="33"/>
      <c r="I9" s="38">
        <f t="shared" si="1"/>
        <v>0</v>
      </c>
      <c r="J9" s="34"/>
      <c r="K9" s="33"/>
      <c r="L9" s="33">
        <f t="shared" si="2"/>
        <v>0</v>
      </c>
      <c r="M9" s="33"/>
      <c r="N9" s="33"/>
      <c r="O9" s="33"/>
      <c r="P9" s="33">
        <f t="shared" si="0"/>
        <v>0</v>
      </c>
      <c r="Q9" s="33"/>
      <c r="R9" s="33"/>
      <c r="S9" s="36"/>
      <c r="T9" s="37"/>
      <c r="U9" s="37"/>
      <c r="V9" s="37"/>
      <c r="W9" s="37"/>
      <c r="X9" t="str">
        <f>LEFT(B9,7)</f>
        <v>0540014</v>
      </c>
      <c r="Y9" t="str">
        <f>CONCATENATE($X$1,X9,$Y$1,$Z$1)</f>
        <v>ce.0540014@ac-nancy-metz.fr</v>
      </c>
    </row>
    <row r="10" spans="1:26" x14ac:dyDescent="0.25">
      <c r="A10" s="32" t="s">
        <v>160</v>
      </c>
      <c r="B10" s="32" t="s">
        <v>161</v>
      </c>
      <c r="C10" s="32" t="s">
        <v>162</v>
      </c>
      <c r="D10" s="32" t="s">
        <v>163</v>
      </c>
      <c r="E10" s="32"/>
      <c r="F10" s="32"/>
      <c r="G10" s="32"/>
      <c r="H10" s="33"/>
      <c r="I10" s="35">
        <f t="shared" si="1"/>
        <v>0</v>
      </c>
      <c r="J10" s="34"/>
      <c r="K10" s="33"/>
      <c r="L10" s="38">
        <f t="shared" si="2"/>
        <v>0</v>
      </c>
      <c r="M10" s="33"/>
      <c r="N10" s="33"/>
      <c r="O10" s="33"/>
      <c r="P10" s="33">
        <f t="shared" si="0"/>
        <v>0</v>
      </c>
      <c r="Q10" s="33"/>
      <c r="R10" s="33"/>
      <c r="S10" s="36"/>
      <c r="T10" s="37"/>
      <c r="U10" s="37"/>
      <c r="V10" s="37"/>
      <c r="W10" s="37"/>
    </row>
    <row r="11" spans="1:26" x14ac:dyDescent="0.25">
      <c r="A11" s="32" t="s">
        <v>237</v>
      </c>
      <c r="B11" s="32" t="s">
        <v>282</v>
      </c>
      <c r="C11" s="32" t="s">
        <v>283</v>
      </c>
      <c r="D11" s="32" t="s">
        <v>284</v>
      </c>
      <c r="E11" s="32"/>
      <c r="F11" s="32"/>
      <c r="G11" s="32"/>
      <c r="H11" s="33"/>
      <c r="I11" s="33">
        <f t="shared" si="1"/>
        <v>0</v>
      </c>
      <c r="J11" s="34"/>
      <c r="K11" s="33"/>
      <c r="L11" s="33">
        <f t="shared" si="2"/>
        <v>0</v>
      </c>
      <c r="M11" s="33"/>
      <c r="N11" s="33"/>
      <c r="O11" s="33"/>
      <c r="P11" s="33">
        <f t="shared" si="0"/>
        <v>0</v>
      </c>
      <c r="Q11" s="33"/>
      <c r="R11" s="33"/>
      <c r="S11" s="36"/>
      <c r="T11" s="37"/>
      <c r="U11" s="37"/>
      <c r="V11" s="37"/>
      <c r="W11" s="37"/>
    </row>
    <row r="12" spans="1:26" x14ac:dyDescent="0.25">
      <c r="A12" s="32" t="s">
        <v>237</v>
      </c>
      <c r="B12" s="32" t="s">
        <v>287</v>
      </c>
      <c r="C12" s="32" t="s">
        <v>288</v>
      </c>
      <c r="D12" s="32" t="s">
        <v>289</v>
      </c>
      <c r="E12" s="32"/>
      <c r="F12" s="32"/>
      <c r="G12" s="32"/>
      <c r="H12" s="33"/>
      <c r="I12" s="33">
        <f t="shared" si="1"/>
        <v>0</v>
      </c>
      <c r="J12" s="34"/>
      <c r="K12" s="33"/>
      <c r="L12" s="33">
        <f t="shared" si="2"/>
        <v>0</v>
      </c>
      <c r="M12" s="33"/>
      <c r="N12" s="33"/>
      <c r="O12" s="33"/>
      <c r="P12" s="38">
        <f t="shared" si="0"/>
        <v>0</v>
      </c>
      <c r="Q12" s="33"/>
      <c r="R12" s="33"/>
      <c r="S12" s="36"/>
      <c r="T12" s="37"/>
      <c r="U12" s="37"/>
      <c r="V12" s="37"/>
      <c r="W12" s="37"/>
    </row>
    <row r="13" spans="1:26" x14ac:dyDescent="0.25">
      <c r="A13" s="32" t="s">
        <v>237</v>
      </c>
      <c r="B13" s="32" t="s">
        <v>293</v>
      </c>
      <c r="C13" s="32" t="s">
        <v>294</v>
      </c>
      <c r="D13" s="32" t="s">
        <v>295</v>
      </c>
      <c r="E13" s="32"/>
      <c r="F13" s="32"/>
      <c r="G13" s="32"/>
      <c r="H13" s="33"/>
      <c r="I13" s="33">
        <f t="shared" si="1"/>
        <v>0</v>
      </c>
      <c r="J13" s="34"/>
      <c r="K13" s="33"/>
      <c r="L13" s="33">
        <f t="shared" si="2"/>
        <v>0</v>
      </c>
      <c r="M13" s="33"/>
      <c r="N13" s="33"/>
      <c r="O13" s="33"/>
      <c r="P13" s="33">
        <f t="shared" si="0"/>
        <v>0</v>
      </c>
      <c r="Q13" s="33"/>
      <c r="R13" s="33"/>
      <c r="S13" s="36"/>
      <c r="T13" s="37"/>
      <c r="U13" s="37"/>
      <c r="V13" s="37"/>
      <c r="W13" s="37"/>
    </row>
    <row r="14" spans="1:26" x14ac:dyDescent="0.25">
      <c r="A14" s="32" t="s">
        <v>237</v>
      </c>
      <c r="B14" s="32" t="s">
        <v>299</v>
      </c>
      <c r="C14" s="32" t="s">
        <v>300</v>
      </c>
      <c r="D14" s="32" t="s">
        <v>301</v>
      </c>
      <c r="E14" s="32"/>
      <c r="F14" s="32"/>
      <c r="G14" s="32"/>
      <c r="H14" s="33"/>
      <c r="I14" s="33">
        <f t="shared" si="1"/>
        <v>0</v>
      </c>
      <c r="J14" s="34"/>
      <c r="K14" s="33"/>
      <c r="L14" s="38">
        <f t="shared" si="2"/>
        <v>0</v>
      </c>
      <c r="M14" s="33"/>
      <c r="N14" s="33"/>
      <c r="O14" s="33"/>
      <c r="P14" s="33">
        <f t="shared" si="0"/>
        <v>0</v>
      </c>
      <c r="Q14" s="33"/>
      <c r="R14" s="33"/>
      <c r="S14" s="36"/>
      <c r="T14" s="37"/>
      <c r="U14" s="37"/>
      <c r="V14" s="37"/>
      <c r="W14" s="37"/>
    </row>
    <row r="15" spans="1:26" x14ac:dyDescent="0.25">
      <c r="A15" s="32" t="s">
        <v>5</v>
      </c>
      <c r="B15" s="32" t="s">
        <v>15</v>
      </c>
      <c r="C15" s="32" t="s">
        <v>16</v>
      </c>
      <c r="D15" s="32" t="s">
        <v>17</v>
      </c>
      <c r="E15" s="32"/>
      <c r="F15" s="32"/>
      <c r="G15" s="32"/>
      <c r="H15" s="33"/>
      <c r="I15" s="38">
        <f t="shared" si="1"/>
        <v>0</v>
      </c>
      <c r="J15" s="34"/>
      <c r="K15" s="33"/>
      <c r="L15" s="35">
        <f t="shared" si="2"/>
        <v>0</v>
      </c>
      <c r="M15" s="33"/>
      <c r="N15" s="33"/>
      <c r="O15" s="33"/>
      <c r="P15" s="35">
        <f t="shared" si="0"/>
        <v>0</v>
      </c>
      <c r="Q15" s="33"/>
      <c r="R15" s="33"/>
      <c r="S15" s="36"/>
      <c r="T15" s="37"/>
      <c r="U15" s="37"/>
      <c r="V15" s="37"/>
      <c r="W15" s="37"/>
      <c r="X15" t="str">
        <f>LEFT(B15,7)</f>
        <v>0540030</v>
      </c>
      <c r="Y15" t="str">
        <f>CONCATENATE($X$1,X15,$Y$1,$Z$1)</f>
        <v>ce.0540030@ac-nancy-metz.fr</v>
      </c>
    </row>
    <row r="16" spans="1:26" x14ac:dyDescent="0.25">
      <c r="A16" s="32" t="s">
        <v>160</v>
      </c>
      <c r="B16" s="32" t="s">
        <v>167</v>
      </c>
      <c r="C16" s="32" t="s">
        <v>168</v>
      </c>
      <c r="D16" s="32" t="s">
        <v>17</v>
      </c>
      <c r="E16" s="32"/>
      <c r="F16" s="32"/>
      <c r="G16" s="32"/>
      <c r="H16" s="33"/>
      <c r="I16" s="38">
        <f t="shared" si="1"/>
        <v>0</v>
      </c>
      <c r="J16" s="34"/>
      <c r="K16" s="33"/>
      <c r="L16" s="33">
        <f t="shared" si="2"/>
        <v>0</v>
      </c>
      <c r="M16" s="33"/>
      <c r="N16" s="33"/>
      <c r="O16" s="33"/>
      <c r="P16" s="33">
        <f t="shared" si="0"/>
        <v>0</v>
      </c>
      <c r="Q16" s="33"/>
      <c r="R16" s="33"/>
      <c r="S16" s="36"/>
      <c r="T16" s="37"/>
      <c r="U16" s="37"/>
      <c r="V16" s="37"/>
      <c r="W16" s="37"/>
    </row>
    <row r="17" spans="1:23" x14ac:dyDescent="0.25">
      <c r="A17" s="32" t="s">
        <v>5</v>
      </c>
      <c r="B17" s="32" t="s">
        <v>18</v>
      </c>
      <c r="C17" s="32" t="s">
        <v>19</v>
      </c>
      <c r="D17" s="32" t="s">
        <v>20</v>
      </c>
      <c r="E17" s="32"/>
      <c r="F17" s="32"/>
      <c r="G17" s="32"/>
      <c r="H17" s="33"/>
      <c r="I17" s="35">
        <f t="shared" si="1"/>
        <v>0</v>
      </c>
      <c r="J17" s="34"/>
      <c r="K17" s="33"/>
      <c r="L17" s="35">
        <f t="shared" si="2"/>
        <v>0</v>
      </c>
      <c r="M17" s="33"/>
      <c r="N17" s="33"/>
      <c r="O17" s="33"/>
      <c r="P17" s="35">
        <f t="shared" si="0"/>
        <v>0</v>
      </c>
      <c r="Q17" s="33"/>
      <c r="R17" s="33"/>
      <c r="S17" s="36"/>
      <c r="T17" s="37"/>
      <c r="U17" s="37"/>
      <c r="V17" s="37"/>
      <c r="W17" s="37"/>
    </row>
    <row r="18" spans="1:23" x14ac:dyDescent="0.25">
      <c r="A18" s="32" t="s">
        <v>160</v>
      </c>
      <c r="B18" s="32" t="s">
        <v>169</v>
      </c>
      <c r="C18" s="32" t="s">
        <v>170</v>
      </c>
      <c r="D18" s="32" t="s">
        <v>20</v>
      </c>
      <c r="E18" s="32"/>
      <c r="F18" s="32"/>
      <c r="G18" s="32"/>
      <c r="H18" s="33"/>
      <c r="I18" s="35">
        <f t="shared" si="1"/>
        <v>0</v>
      </c>
      <c r="J18" s="34"/>
      <c r="K18" s="33"/>
      <c r="L18" s="35">
        <f t="shared" si="2"/>
        <v>0</v>
      </c>
      <c r="M18" s="33"/>
      <c r="N18" s="33"/>
      <c r="O18" s="33"/>
      <c r="P18" s="35">
        <f t="shared" si="0"/>
        <v>0</v>
      </c>
      <c r="Q18" s="33"/>
      <c r="R18" s="33"/>
      <c r="S18" s="36"/>
      <c r="T18" s="37"/>
      <c r="U18" s="37"/>
      <c r="V18" s="37"/>
      <c r="W18" s="37"/>
    </row>
    <row r="19" spans="1:23" x14ac:dyDescent="0.25">
      <c r="A19" s="32" t="s">
        <v>5</v>
      </c>
      <c r="B19" s="32" t="s">
        <v>23</v>
      </c>
      <c r="C19" s="32" t="s">
        <v>24</v>
      </c>
      <c r="D19" s="32" t="s">
        <v>25</v>
      </c>
      <c r="E19" s="32"/>
      <c r="F19" s="32"/>
      <c r="G19" s="32"/>
      <c r="H19" s="33"/>
      <c r="I19" s="33">
        <f t="shared" si="1"/>
        <v>0</v>
      </c>
      <c r="J19" s="34"/>
      <c r="K19" s="33"/>
      <c r="L19" s="33">
        <f t="shared" si="2"/>
        <v>0</v>
      </c>
      <c r="M19" s="33"/>
      <c r="N19" s="33"/>
      <c r="O19" s="33"/>
      <c r="P19" s="33">
        <f t="shared" si="0"/>
        <v>0</v>
      </c>
      <c r="Q19" s="33"/>
      <c r="R19" s="33"/>
      <c r="S19" s="36"/>
      <c r="T19" s="37"/>
      <c r="U19" s="37"/>
      <c r="V19" s="37"/>
      <c r="W19" s="37"/>
    </row>
    <row r="20" spans="1:23" x14ac:dyDescent="0.25">
      <c r="A20" s="32" t="s">
        <v>5</v>
      </c>
      <c r="B20" s="32" t="s">
        <v>26</v>
      </c>
      <c r="C20" s="32" t="s">
        <v>27</v>
      </c>
      <c r="D20" s="32" t="s">
        <v>25</v>
      </c>
      <c r="E20" s="32"/>
      <c r="F20" s="32"/>
      <c r="G20" s="32"/>
      <c r="H20" s="33"/>
      <c r="I20" s="38">
        <f t="shared" si="1"/>
        <v>0</v>
      </c>
      <c r="J20" s="34"/>
      <c r="K20" s="33"/>
      <c r="L20" s="33">
        <f t="shared" si="2"/>
        <v>0</v>
      </c>
      <c r="M20" s="33"/>
      <c r="N20" s="33"/>
      <c r="O20" s="33"/>
      <c r="P20" s="33">
        <f t="shared" si="0"/>
        <v>0</v>
      </c>
      <c r="Q20" s="33"/>
      <c r="R20" s="33"/>
      <c r="S20" s="36"/>
      <c r="T20" s="37"/>
      <c r="U20" s="37"/>
      <c r="V20" s="37"/>
      <c r="W20" s="37"/>
    </row>
    <row r="21" spans="1:23" x14ac:dyDescent="0.25">
      <c r="A21" s="32" t="s">
        <v>5</v>
      </c>
      <c r="B21" s="32" t="s">
        <v>28</v>
      </c>
      <c r="C21" s="32" t="s">
        <v>29</v>
      </c>
      <c r="D21" s="32" t="s">
        <v>25</v>
      </c>
      <c r="E21" s="32"/>
      <c r="F21" s="32"/>
      <c r="G21" s="32"/>
      <c r="H21" s="33"/>
      <c r="I21" s="38">
        <f t="shared" si="1"/>
        <v>0</v>
      </c>
      <c r="J21" s="34"/>
      <c r="K21" s="33"/>
      <c r="L21" s="38">
        <f t="shared" si="2"/>
        <v>0</v>
      </c>
      <c r="M21" s="33"/>
      <c r="N21" s="33"/>
      <c r="O21" s="33"/>
      <c r="P21" s="38">
        <f t="shared" si="0"/>
        <v>0</v>
      </c>
      <c r="Q21" s="33"/>
      <c r="R21" s="33"/>
      <c r="S21" s="36"/>
      <c r="T21" s="37"/>
      <c r="U21" s="37"/>
      <c r="V21" s="37"/>
      <c r="W21" s="37"/>
    </row>
    <row r="22" spans="1:23" x14ac:dyDescent="0.25">
      <c r="A22" s="32" t="s">
        <v>5</v>
      </c>
      <c r="B22" s="32" t="s">
        <v>30</v>
      </c>
      <c r="C22" s="32" t="s">
        <v>31</v>
      </c>
      <c r="D22" s="32" t="s">
        <v>25</v>
      </c>
      <c r="E22" s="32"/>
      <c r="F22" s="32"/>
      <c r="G22" s="32"/>
      <c r="H22" s="33"/>
      <c r="I22" s="33">
        <f t="shared" si="1"/>
        <v>0</v>
      </c>
      <c r="J22" s="34"/>
      <c r="K22" s="33"/>
      <c r="L22" s="33">
        <f t="shared" si="2"/>
        <v>0</v>
      </c>
      <c r="M22" s="33"/>
      <c r="N22" s="33"/>
      <c r="O22" s="33"/>
      <c r="P22" s="33">
        <f t="shared" si="0"/>
        <v>0</v>
      </c>
      <c r="Q22" s="33"/>
      <c r="R22" s="33"/>
      <c r="S22" s="36"/>
      <c r="T22" s="37"/>
      <c r="U22" s="37"/>
      <c r="V22" s="37"/>
      <c r="W22" s="37"/>
    </row>
    <row r="23" spans="1:23" x14ac:dyDescent="0.25">
      <c r="A23" s="32" t="s">
        <v>5</v>
      </c>
      <c r="B23" s="32" t="s">
        <v>32</v>
      </c>
      <c r="C23" s="32" t="s">
        <v>33</v>
      </c>
      <c r="D23" s="32" t="s">
        <v>25</v>
      </c>
      <c r="E23" s="32"/>
      <c r="F23" s="32"/>
      <c r="G23" s="32"/>
      <c r="H23" s="33"/>
      <c r="I23" s="33">
        <f t="shared" si="1"/>
        <v>0</v>
      </c>
      <c r="J23" s="34"/>
      <c r="K23" s="33"/>
      <c r="L23" s="33">
        <f t="shared" si="2"/>
        <v>0</v>
      </c>
      <c r="M23" s="33"/>
      <c r="N23" s="33"/>
      <c r="O23" s="33"/>
      <c r="P23" s="33">
        <f t="shared" si="0"/>
        <v>0</v>
      </c>
      <c r="Q23" s="33"/>
      <c r="R23" s="33"/>
      <c r="S23" s="36"/>
      <c r="T23" s="37"/>
      <c r="U23" s="37"/>
      <c r="V23" s="37"/>
      <c r="W23" s="37"/>
    </row>
    <row r="24" spans="1:23" x14ac:dyDescent="0.25">
      <c r="A24" s="32" t="s">
        <v>5</v>
      </c>
      <c r="B24" s="32" t="s">
        <v>39</v>
      </c>
      <c r="C24" s="32" t="s">
        <v>40</v>
      </c>
      <c r="D24" s="32" t="s">
        <v>41</v>
      </c>
      <c r="E24" s="32"/>
      <c r="F24" s="32"/>
      <c r="G24" s="32"/>
      <c r="H24" s="33"/>
      <c r="I24" s="38">
        <f t="shared" si="1"/>
        <v>0</v>
      </c>
      <c r="J24" s="34"/>
      <c r="K24" s="33"/>
      <c r="L24" s="38">
        <f t="shared" si="2"/>
        <v>0</v>
      </c>
      <c r="M24" s="33"/>
      <c r="N24" s="33"/>
      <c r="O24" s="33"/>
      <c r="P24" s="38">
        <f t="shared" si="0"/>
        <v>0</v>
      </c>
      <c r="Q24" s="33"/>
      <c r="R24" s="33"/>
      <c r="S24" s="36"/>
      <c r="T24" s="37"/>
      <c r="U24" s="37"/>
      <c r="V24" s="37"/>
      <c r="W24" s="37"/>
    </row>
    <row r="25" spans="1:23" x14ac:dyDescent="0.25">
      <c r="A25" s="32" t="s">
        <v>237</v>
      </c>
      <c r="B25" s="32" t="s">
        <v>310</v>
      </c>
      <c r="C25" s="32" t="s">
        <v>311</v>
      </c>
      <c r="D25" s="32" t="s">
        <v>312</v>
      </c>
      <c r="E25" s="32"/>
      <c r="F25" s="32"/>
      <c r="G25" s="32"/>
      <c r="H25" s="33"/>
      <c r="I25" s="33">
        <f t="shared" si="1"/>
        <v>0</v>
      </c>
      <c r="J25" s="34"/>
      <c r="K25" s="33"/>
      <c r="L25" s="33">
        <f t="shared" si="2"/>
        <v>0</v>
      </c>
      <c r="M25" s="33"/>
      <c r="N25" s="33"/>
      <c r="O25" s="33"/>
      <c r="P25" s="33">
        <f t="shared" si="0"/>
        <v>0</v>
      </c>
      <c r="Q25" s="33"/>
      <c r="R25" s="33"/>
      <c r="S25" s="36"/>
      <c r="T25" s="37"/>
      <c r="U25" s="37"/>
      <c r="V25" s="37"/>
      <c r="W25" s="37"/>
    </row>
    <row r="26" spans="1:23" x14ac:dyDescent="0.25">
      <c r="A26" s="32" t="s">
        <v>237</v>
      </c>
      <c r="B26" s="32" t="s">
        <v>352</v>
      </c>
      <c r="C26" s="32" t="s">
        <v>156</v>
      </c>
      <c r="D26" s="32" t="s">
        <v>353</v>
      </c>
      <c r="E26" s="32"/>
      <c r="F26" s="32"/>
      <c r="G26" s="32"/>
      <c r="H26" s="33"/>
      <c r="I26" s="33">
        <f t="shared" si="1"/>
        <v>0</v>
      </c>
      <c r="J26" s="34"/>
      <c r="K26" s="33"/>
      <c r="L26" s="33">
        <f t="shared" si="2"/>
        <v>0</v>
      </c>
      <c r="M26" s="33"/>
      <c r="N26" s="33"/>
      <c r="O26" s="33"/>
      <c r="P26" s="33">
        <f t="shared" si="0"/>
        <v>0</v>
      </c>
      <c r="Q26" s="33"/>
      <c r="R26" s="33"/>
      <c r="S26" s="36"/>
      <c r="T26" s="37"/>
      <c r="U26" s="37"/>
      <c r="V26" s="37"/>
      <c r="W26" s="37"/>
    </row>
    <row r="27" spans="1:23" x14ac:dyDescent="0.25">
      <c r="A27" s="32" t="s">
        <v>237</v>
      </c>
      <c r="B27" s="32" t="s">
        <v>356</v>
      </c>
      <c r="C27" s="32" t="s">
        <v>357</v>
      </c>
      <c r="D27" s="32" t="s">
        <v>358</v>
      </c>
      <c r="E27" s="32"/>
      <c r="F27" s="32"/>
      <c r="G27" s="32"/>
      <c r="H27" s="33"/>
      <c r="I27" s="33">
        <f t="shared" si="1"/>
        <v>0</v>
      </c>
      <c r="J27" s="34"/>
      <c r="K27" s="33"/>
      <c r="L27" s="33">
        <f t="shared" si="2"/>
        <v>0</v>
      </c>
      <c r="M27" s="33"/>
      <c r="N27" s="33"/>
      <c r="O27" s="33"/>
      <c r="P27" s="33">
        <f t="shared" si="0"/>
        <v>0</v>
      </c>
      <c r="Q27" s="33"/>
      <c r="R27" s="33"/>
      <c r="S27" s="36"/>
      <c r="T27" s="37"/>
      <c r="U27" s="37"/>
      <c r="V27" s="37"/>
      <c r="W27" s="37"/>
    </row>
    <row r="28" spans="1:23" x14ac:dyDescent="0.25">
      <c r="A28" s="32" t="s">
        <v>5</v>
      </c>
      <c r="B28" s="32" t="s">
        <v>34</v>
      </c>
      <c r="C28" s="32" t="s">
        <v>35</v>
      </c>
      <c r="D28" s="32" t="s">
        <v>36</v>
      </c>
      <c r="E28" s="32"/>
      <c r="F28" s="32"/>
      <c r="G28" s="32"/>
      <c r="H28" s="33"/>
      <c r="I28" s="33">
        <f t="shared" si="1"/>
        <v>0</v>
      </c>
      <c r="J28" s="34"/>
      <c r="K28" s="33"/>
      <c r="L28" s="33">
        <f t="shared" si="2"/>
        <v>0</v>
      </c>
      <c r="M28" s="33"/>
      <c r="N28" s="33"/>
      <c r="O28" s="33"/>
      <c r="P28" s="33">
        <f t="shared" si="0"/>
        <v>0</v>
      </c>
      <c r="Q28" s="33"/>
      <c r="R28" s="33"/>
      <c r="S28" s="36"/>
      <c r="T28" s="37"/>
      <c r="U28" s="37"/>
      <c r="V28" s="37"/>
      <c r="W28" s="37"/>
    </row>
    <row r="29" spans="1:23" x14ac:dyDescent="0.25">
      <c r="A29" s="32" t="s">
        <v>160</v>
      </c>
      <c r="B29" s="32" t="s">
        <v>178</v>
      </c>
      <c r="C29" s="32" t="s">
        <v>179</v>
      </c>
      <c r="D29" s="32" t="s">
        <v>180</v>
      </c>
      <c r="E29" s="32"/>
      <c r="F29" s="32"/>
      <c r="G29" s="32"/>
      <c r="H29" s="33"/>
      <c r="I29" s="38">
        <f t="shared" si="1"/>
        <v>0</v>
      </c>
      <c r="J29" s="34"/>
      <c r="K29" s="33"/>
      <c r="L29" s="38">
        <f t="shared" si="2"/>
        <v>0</v>
      </c>
      <c r="M29" s="33"/>
      <c r="N29" s="33"/>
      <c r="O29" s="33"/>
      <c r="P29" s="38">
        <f t="shared" si="0"/>
        <v>0</v>
      </c>
      <c r="Q29" s="33"/>
      <c r="R29" s="33"/>
      <c r="S29" s="36"/>
      <c r="T29" s="37"/>
      <c r="U29" s="37"/>
      <c r="V29" s="37"/>
      <c r="W29" s="37"/>
    </row>
    <row r="30" spans="1:23" x14ac:dyDescent="0.25">
      <c r="A30" s="32" t="s">
        <v>160</v>
      </c>
      <c r="B30" s="32" t="s">
        <v>181</v>
      </c>
      <c r="C30" s="32" t="s">
        <v>182</v>
      </c>
      <c r="D30" s="32" t="s">
        <v>41</v>
      </c>
      <c r="E30" s="32"/>
      <c r="F30" s="32">
        <v>0.5</v>
      </c>
      <c r="G30" s="32"/>
      <c r="H30" s="33"/>
      <c r="I30" s="38">
        <f t="shared" si="1"/>
        <v>0.5</v>
      </c>
      <c r="J30" s="34"/>
      <c r="K30" s="33"/>
      <c r="L30" s="35">
        <f t="shared" si="2"/>
        <v>0</v>
      </c>
      <c r="M30" s="33"/>
      <c r="N30" s="33"/>
      <c r="O30" s="33"/>
      <c r="P30" s="35">
        <f t="shared" si="0"/>
        <v>0</v>
      </c>
      <c r="Q30" s="33"/>
      <c r="R30" s="33"/>
      <c r="S30" s="36"/>
      <c r="T30" s="37"/>
      <c r="U30" s="37"/>
      <c r="V30" s="37"/>
      <c r="W30" s="37"/>
    </row>
    <row r="31" spans="1:23" x14ac:dyDescent="0.25">
      <c r="A31" s="32" t="s">
        <v>237</v>
      </c>
      <c r="B31" s="32" t="s">
        <v>375</v>
      </c>
      <c r="C31" s="32" t="s">
        <v>376</v>
      </c>
      <c r="D31" s="32" t="s">
        <v>377</v>
      </c>
      <c r="E31" s="32"/>
      <c r="F31" s="32"/>
      <c r="G31" s="32"/>
      <c r="H31" s="33"/>
      <c r="I31" s="33">
        <f t="shared" si="1"/>
        <v>0</v>
      </c>
      <c r="J31" s="34"/>
      <c r="K31" s="33"/>
      <c r="L31" s="33">
        <f t="shared" si="2"/>
        <v>0</v>
      </c>
      <c r="M31" s="33"/>
      <c r="N31" s="33"/>
      <c r="O31" s="33"/>
      <c r="P31" s="33">
        <f t="shared" si="0"/>
        <v>0</v>
      </c>
      <c r="Q31" s="33"/>
      <c r="R31" s="33"/>
      <c r="S31" s="36"/>
      <c r="T31" s="37"/>
      <c r="U31" s="37"/>
      <c r="V31" s="37"/>
      <c r="W31" s="37"/>
    </row>
    <row r="32" spans="1:23" x14ac:dyDescent="0.25">
      <c r="A32" s="32" t="s">
        <v>5</v>
      </c>
      <c r="B32" s="32" t="s">
        <v>42</v>
      </c>
      <c r="C32" s="32" t="s">
        <v>43</v>
      </c>
      <c r="D32" s="32" t="s">
        <v>44</v>
      </c>
      <c r="E32" s="32"/>
      <c r="F32" s="32"/>
      <c r="G32" s="32"/>
      <c r="H32" s="33"/>
      <c r="I32" s="33">
        <f t="shared" si="1"/>
        <v>0</v>
      </c>
      <c r="J32" s="34"/>
      <c r="K32" s="33"/>
      <c r="L32" s="33">
        <f t="shared" si="2"/>
        <v>0</v>
      </c>
      <c r="M32" s="33"/>
      <c r="N32" s="33"/>
      <c r="O32" s="33"/>
      <c r="P32" s="33">
        <f t="shared" si="0"/>
        <v>0</v>
      </c>
      <c r="Q32" s="33"/>
      <c r="R32" s="33"/>
      <c r="S32" s="36"/>
      <c r="T32" s="37"/>
      <c r="U32" s="37"/>
      <c r="V32" s="37"/>
      <c r="W32" s="37"/>
    </row>
    <row r="33" spans="1:25" x14ac:dyDescent="0.25">
      <c r="A33" s="32" t="s">
        <v>160</v>
      </c>
      <c r="B33" s="32" t="s">
        <v>183</v>
      </c>
      <c r="C33" s="32" t="s">
        <v>184</v>
      </c>
      <c r="D33" s="32" t="s">
        <v>44</v>
      </c>
      <c r="E33" s="32"/>
      <c r="F33" s="32">
        <v>1</v>
      </c>
      <c r="G33" s="32"/>
      <c r="H33" s="33"/>
      <c r="I33" s="33">
        <f t="shared" si="1"/>
        <v>1</v>
      </c>
      <c r="J33" s="34"/>
      <c r="K33" s="33"/>
      <c r="L33" s="35">
        <f t="shared" si="2"/>
        <v>0</v>
      </c>
      <c r="M33" s="33"/>
      <c r="N33" s="33"/>
      <c r="O33" s="33"/>
      <c r="P33" s="35">
        <f t="shared" si="0"/>
        <v>0</v>
      </c>
      <c r="Q33" s="33"/>
      <c r="R33" s="33"/>
      <c r="S33" s="36"/>
      <c r="T33" s="37"/>
      <c r="U33" s="37"/>
      <c r="V33" s="37"/>
      <c r="W33" s="37"/>
    </row>
    <row r="34" spans="1:25" x14ac:dyDescent="0.25">
      <c r="A34" s="32" t="s">
        <v>5</v>
      </c>
      <c r="B34" s="32" t="s">
        <v>45</v>
      </c>
      <c r="C34" s="32" t="s">
        <v>46</v>
      </c>
      <c r="D34" s="32" t="s">
        <v>47</v>
      </c>
      <c r="E34" s="32"/>
      <c r="F34" s="32"/>
      <c r="G34" s="32"/>
      <c r="H34" s="33"/>
      <c r="I34" s="33">
        <f t="shared" si="1"/>
        <v>0</v>
      </c>
      <c r="J34" s="34"/>
      <c r="K34" s="33"/>
      <c r="L34" s="33">
        <f t="shared" si="2"/>
        <v>0</v>
      </c>
      <c r="M34" s="33"/>
      <c r="N34" s="33"/>
      <c r="O34" s="33"/>
      <c r="P34" s="33">
        <f t="shared" si="0"/>
        <v>0</v>
      </c>
      <c r="Q34" s="33"/>
      <c r="R34" s="33"/>
      <c r="S34" s="36"/>
      <c r="T34" s="37"/>
      <c r="U34" s="37"/>
      <c r="V34" s="37"/>
      <c r="W34" s="37"/>
    </row>
    <row r="35" spans="1:25" x14ac:dyDescent="0.25">
      <c r="A35" s="32" t="s">
        <v>237</v>
      </c>
      <c r="B35" s="32" t="s">
        <v>392</v>
      </c>
      <c r="C35" s="32" t="s">
        <v>393</v>
      </c>
      <c r="D35" s="32" t="s">
        <v>394</v>
      </c>
      <c r="E35" s="32"/>
      <c r="F35" s="32"/>
      <c r="G35" s="32"/>
      <c r="H35" s="33"/>
      <c r="I35" s="33">
        <f t="shared" si="1"/>
        <v>0</v>
      </c>
      <c r="J35" s="34"/>
      <c r="K35" s="33"/>
      <c r="L35" s="33">
        <f t="shared" si="2"/>
        <v>0</v>
      </c>
      <c r="M35" s="33"/>
      <c r="N35" s="33"/>
      <c r="O35" s="33"/>
      <c r="P35" s="33">
        <f t="shared" si="0"/>
        <v>0</v>
      </c>
      <c r="Q35" s="33"/>
      <c r="R35" s="33"/>
      <c r="S35" s="36"/>
      <c r="T35" s="37"/>
      <c r="U35" s="37"/>
      <c r="V35" s="37"/>
      <c r="W35" s="37"/>
    </row>
    <row r="36" spans="1:25" x14ac:dyDescent="0.25">
      <c r="A36" s="32" t="s">
        <v>5</v>
      </c>
      <c r="B36" s="32" t="s">
        <v>9</v>
      </c>
      <c r="C36" s="32" t="s">
        <v>10</v>
      </c>
      <c r="D36" s="32" t="s">
        <v>11</v>
      </c>
      <c r="E36" s="32"/>
      <c r="F36" s="32"/>
      <c r="G36" s="32"/>
      <c r="H36" s="33"/>
      <c r="I36" s="38">
        <f t="shared" si="1"/>
        <v>0</v>
      </c>
      <c r="J36" s="34"/>
      <c r="K36" s="33"/>
      <c r="L36" s="33">
        <f t="shared" si="2"/>
        <v>0</v>
      </c>
      <c r="M36" s="33"/>
      <c r="N36" s="33"/>
      <c r="O36" s="33"/>
      <c r="P36" s="33">
        <f t="shared" si="0"/>
        <v>0</v>
      </c>
      <c r="Q36" s="33"/>
      <c r="R36" s="33"/>
      <c r="S36" s="36"/>
      <c r="T36" s="37"/>
      <c r="U36" s="37"/>
      <c r="V36" s="37"/>
      <c r="W36" s="37"/>
      <c r="X36" t="str">
        <f>LEFT(B36,7)</f>
        <v>0540076</v>
      </c>
      <c r="Y36" t="str">
        <f>CONCATENATE($X$1,X36,$Y$1,$Z$1)</f>
        <v>ce.0540076@ac-nancy-metz.fr</v>
      </c>
    </row>
    <row r="37" spans="1:25" x14ac:dyDescent="0.25">
      <c r="A37" s="32" t="s">
        <v>237</v>
      </c>
      <c r="B37" s="32" t="s">
        <v>268</v>
      </c>
      <c r="C37" s="32" t="s">
        <v>269</v>
      </c>
      <c r="D37" s="32" t="s">
        <v>270</v>
      </c>
      <c r="E37" s="32"/>
      <c r="F37" s="32"/>
      <c r="G37" s="32"/>
      <c r="H37" s="33"/>
      <c r="I37" s="33">
        <f t="shared" si="1"/>
        <v>0</v>
      </c>
      <c r="J37" s="34"/>
      <c r="K37" s="33"/>
      <c r="L37" s="33">
        <f t="shared" si="2"/>
        <v>0</v>
      </c>
      <c r="M37" s="33"/>
      <c r="N37" s="33"/>
      <c r="O37" s="33"/>
      <c r="P37" s="33">
        <f t="shared" si="0"/>
        <v>0</v>
      </c>
      <c r="Q37" s="33"/>
      <c r="R37" s="33"/>
      <c r="S37" s="36"/>
      <c r="T37" s="37"/>
      <c r="U37" s="37"/>
      <c r="V37" s="37"/>
      <c r="W37" s="37"/>
    </row>
    <row r="38" spans="1:25" x14ac:dyDescent="0.25">
      <c r="A38" s="32" t="s">
        <v>160</v>
      </c>
      <c r="B38" s="32" t="s">
        <v>171</v>
      </c>
      <c r="C38" s="32" t="s">
        <v>172</v>
      </c>
      <c r="D38" s="32" t="s">
        <v>25</v>
      </c>
      <c r="E38" s="32"/>
      <c r="F38" s="32">
        <v>1</v>
      </c>
      <c r="G38" s="32"/>
      <c r="H38" s="33"/>
      <c r="I38" s="33">
        <f t="shared" si="1"/>
        <v>1</v>
      </c>
      <c r="J38" s="34"/>
      <c r="K38" s="33"/>
      <c r="L38" s="35">
        <f t="shared" si="2"/>
        <v>0</v>
      </c>
      <c r="M38" s="33"/>
      <c r="N38" s="33"/>
      <c r="O38" s="33"/>
      <c r="P38" s="35">
        <f t="shared" si="0"/>
        <v>0</v>
      </c>
      <c r="Q38" s="33"/>
      <c r="R38" s="33"/>
      <c r="S38" s="36"/>
      <c r="T38" s="37"/>
      <c r="U38" s="37"/>
      <c r="V38" s="37"/>
      <c r="W38" s="37"/>
    </row>
    <row r="39" spans="1:25" x14ac:dyDescent="0.25">
      <c r="A39" s="32" t="s">
        <v>160</v>
      </c>
      <c r="B39" s="32" t="s">
        <v>173</v>
      </c>
      <c r="C39" s="32" t="s">
        <v>174</v>
      </c>
      <c r="D39" s="32" t="s">
        <v>25</v>
      </c>
      <c r="E39" s="32"/>
      <c r="F39" s="32"/>
      <c r="G39" s="32"/>
      <c r="H39" s="33"/>
      <c r="I39" s="33">
        <f t="shared" si="1"/>
        <v>0</v>
      </c>
      <c r="J39" s="34"/>
      <c r="K39" s="33"/>
      <c r="L39" s="33">
        <f t="shared" si="2"/>
        <v>0</v>
      </c>
      <c r="M39" s="33"/>
      <c r="N39" s="33"/>
      <c r="O39" s="33"/>
      <c r="P39" s="33">
        <f t="shared" si="0"/>
        <v>0</v>
      </c>
      <c r="Q39" s="33"/>
      <c r="R39" s="33"/>
      <c r="S39" s="36"/>
      <c r="T39" s="37"/>
      <c r="U39" s="37"/>
      <c r="V39" s="37"/>
      <c r="W39" s="37"/>
    </row>
    <row r="40" spans="1:25" x14ac:dyDescent="0.25">
      <c r="A40" s="32" t="s">
        <v>160</v>
      </c>
      <c r="B40" s="32" t="s">
        <v>175</v>
      </c>
      <c r="C40" s="32" t="s">
        <v>176</v>
      </c>
      <c r="D40" s="32" t="s">
        <v>177</v>
      </c>
      <c r="E40" s="32"/>
      <c r="F40" s="32"/>
      <c r="G40" s="32"/>
      <c r="H40" s="33"/>
      <c r="I40" s="33">
        <f t="shared" si="1"/>
        <v>0</v>
      </c>
      <c r="J40" s="34"/>
      <c r="K40" s="33"/>
      <c r="L40" s="33">
        <f t="shared" si="2"/>
        <v>0</v>
      </c>
      <c r="M40" s="33"/>
      <c r="N40" s="33"/>
      <c r="O40" s="33"/>
      <c r="P40" s="33">
        <f t="shared" si="0"/>
        <v>0</v>
      </c>
      <c r="Q40" s="33"/>
      <c r="R40" s="33"/>
      <c r="S40" s="36"/>
      <c r="T40" s="37"/>
      <c r="U40" s="37"/>
      <c r="V40" s="37"/>
      <c r="W40" s="37"/>
    </row>
    <row r="41" spans="1:25" x14ac:dyDescent="0.25">
      <c r="A41" s="32" t="s">
        <v>160</v>
      </c>
      <c r="B41" s="32" t="s">
        <v>787</v>
      </c>
      <c r="C41" s="32" t="s">
        <v>788</v>
      </c>
      <c r="D41" s="32" t="s">
        <v>789</v>
      </c>
      <c r="E41" s="32"/>
      <c r="F41" s="32"/>
      <c r="G41" s="32"/>
      <c r="H41" s="33"/>
      <c r="I41" s="33">
        <f t="shared" si="1"/>
        <v>0</v>
      </c>
      <c r="J41" s="34"/>
      <c r="K41" s="33"/>
      <c r="L41" s="33">
        <f t="shared" si="2"/>
        <v>0</v>
      </c>
      <c r="M41" s="33"/>
      <c r="N41" s="33"/>
      <c r="O41" s="33"/>
      <c r="P41" s="35">
        <f t="shared" si="0"/>
        <v>0</v>
      </c>
      <c r="Q41" s="33"/>
      <c r="R41" s="33"/>
      <c r="S41" s="36"/>
      <c r="T41" s="37"/>
      <c r="U41" s="37"/>
      <c r="V41" s="37"/>
      <c r="W41" s="37"/>
    </row>
    <row r="42" spans="1:25" x14ac:dyDescent="0.25">
      <c r="A42" s="32" t="s">
        <v>237</v>
      </c>
      <c r="B42" s="32" t="s">
        <v>338</v>
      </c>
      <c r="C42" s="32" t="s">
        <v>339</v>
      </c>
      <c r="D42" s="32" t="s">
        <v>340</v>
      </c>
      <c r="E42" s="32"/>
      <c r="F42" s="32"/>
      <c r="G42" s="32"/>
      <c r="H42" s="33"/>
      <c r="I42" s="33">
        <f t="shared" si="1"/>
        <v>0</v>
      </c>
      <c r="J42" s="34"/>
      <c r="K42" s="33"/>
      <c r="L42" s="33">
        <f t="shared" si="2"/>
        <v>0</v>
      </c>
      <c r="M42" s="33"/>
      <c r="N42" s="33"/>
      <c r="O42" s="33"/>
      <c r="P42" s="33">
        <f t="shared" si="0"/>
        <v>0</v>
      </c>
      <c r="Q42" s="33"/>
      <c r="R42" s="33"/>
      <c r="S42" s="36"/>
      <c r="T42" s="37"/>
      <c r="U42" s="37"/>
      <c r="V42" s="37"/>
      <c r="W42" s="37"/>
    </row>
    <row r="43" spans="1:25" x14ac:dyDescent="0.25">
      <c r="A43" s="32" t="s">
        <v>237</v>
      </c>
      <c r="B43" s="32" t="s">
        <v>341</v>
      </c>
      <c r="C43" s="32" t="s">
        <v>342</v>
      </c>
      <c r="D43" s="32" t="s">
        <v>25</v>
      </c>
      <c r="E43" s="32"/>
      <c r="F43" s="32"/>
      <c r="G43" s="32"/>
      <c r="H43" s="33"/>
      <c r="I43" s="38">
        <f t="shared" si="1"/>
        <v>0</v>
      </c>
      <c r="J43" s="34"/>
      <c r="K43" s="33"/>
      <c r="L43" s="38">
        <f t="shared" si="2"/>
        <v>0</v>
      </c>
      <c r="M43" s="33"/>
      <c r="N43" s="33"/>
      <c r="O43" s="33"/>
      <c r="P43" s="38">
        <f t="shared" si="0"/>
        <v>0</v>
      </c>
      <c r="Q43" s="33"/>
      <c r="R43" s="33"/>
      <c r="S43" s="36"/>
      <c r="T43" s="37"/>
      <c r="U43" s="37"/>
      <c r="V43" s="37"/>
      <c r="W43" s="37"/>
    </row>
    <row r="44" spans="1:25" x14ac:dyDescent="0.25">
      <c r="A44" s="32" t="s">
        <v>237</v>
      </c>
      <c r="B44" s="32" t="s">
        <v>343</v>
      </c>
      <c r="C44" s="32" t="s">
        <v>31</v>
      </c>
      <c r="D44" s="32" t="s">
        <v>25</v>
      </c>
      <c r="E44" s="32"/>
      <c r="F44" s="32"/>
      <c r="G44" s="32"/>
      <c r="H44" s="33"/>
      <c r="I44" s="33">
        <f t="shared" si="1"/>
        <v>0</v>
      </c>
      <c r="J44" s="34"/>
      <c r="K44" s="33"/>
      <c r="L44" s="33">
        <f t="shared" si="2"/>
        <v>0</v>
      </c>
      <c r="M44" s="33"/>
      <c r="N44" s="33"/>
      <c r="O44" s="33"/>
      <c r="P44" s="33">
        <f t="shared" si="0"/>
        <v>0</v>
      </c>
      <c r="Q44" s="33"/>
      <c r="R44" s="33"/>
      <c r="S44" s="36"/>
      <c r="T44" s="37"/>
      <c r="U44" s="37"/>
      <c r="V44" s="37"/>
      <c r="W44" s="37"/>
    </row>
    <row r="45" spans="1:25" x14ac:dyDescent="0.25">
      <c r="A45" s="32" t="s">
        <v>237</v>
      </c>
      <c r="B45" s="32" t="s">
        <v>388</v>
      </c>
      <c r="C45" s="32" t="s">
        <v>46</v>
      </c>
      <c r="D45" s="32" t="s">
        <v>389</v>
      </c>
      <c r="E45" s="32"/>
      <c r="F45" s="32"/>
      <c r="G45" s="32"/>
      <c r="H45" s="33"/>
      <c r="I45" s="33">
        <f t="shared" si="1"/>
        <v>0</v>
      </c>
      <c r="J45" s="34"/>
      <c r="K45" s="33"/>
      <c r="L45" s="33">
        <f t="shared" si="2"/>
        <v>0</v>
      </c>
      <c r="M45" s="33"/>
      <c r="N45" s="33"/>
      <c r="O45" s="33"/>
      <c r="P45" s="33">
        <f t="shared" si="0"/>
        <v>0</v>
      </c>
      <c r="Q45" s="33"/>
      <c r="R45" s="33"/>
      <c r="S45" s="36"/>
      <c r="T45" s="37"/>
      <c r="U45" s="37"/>
      <c r="V45" s="37"/>
      <c r="W45" s="37"/>
    </row>
    <row r="46" spans="1:25" x14ac:dyDescent="0.25">
      <c r="A46" s="32" t="s">
        <v>237</v>
      </c>
      <c r="B46" s="32" t="s">
        <v>365</v>
      </c>
      <c r="C46" s="32" t="s">
        <v>35</v>
      </c>
      <c r="D46" s="32" t="s">
        <v>36</v>
      </c>
      <c r="E46" s="32"/>
      <c r="F46" s="32"/>
      <c r="G46" s="32"/>
      <c r="H46" s="33"/>
      <c r="I46" s="38">
        <f t="shared" si="1"/>
        <v>0</v>
      </c>
      <c r="J46" s="34"/>
      <c r="K46" s="33"/>
      <c r="L46" s="33">
        <f t="shared" si="2"/>
        <v>0</v>
      </c>
      <c r="M46" s="33"/>
      <c r="N46" s="33"/>
      <c r="O46" s="33"/>
      <c r="P46" s="33">
        <f t="shared" si="0"/>
        <v>0</v>
      </c>
      <c r="Q46" s="33"/>
      <c r="R46" s="33"/>
      <c r="S46" s="36"/>
      <c r="T46" s="37"/>
      <c r="U46" s="37"/>
      <c r="V46" s="37"/>
      <c r="W46" s="37"/>
    </row>
    <row r="47" spans="1:25" x14ac:dyDescent="0.25">
      <c r="A47" s="32" t="s">
        <v>237</v>
      </c>
      <c r="B47" s="32" t="s">
        <v>256</v>
      </c>
      <c r="C47" s="32" t="s">
        <v>257</v>
      </c>
      <c r="D47" s="32" t="s">
        <v>258</v>
      </c>
      <c r="E47" s="32"/>
      <c r="F47" s="32"/>
      <c r="G47" s="32"/>
      <c r="H47" s="33"/>
      <c r="I47" s="33">
        <f t="shared" si="1"/>
        <v>0</v>
      </c>
      <c r="J47" s="34"/>
      <c r="K47" s="33"/>
      <c r="L47" s="33">
        <f t="shared" si="2"/>
        <v>0</v>
      </c>
      <c r="M47" s="33"/>
      <c r="N47" s="33"/>
      <c r="O47" s="33"/>
      <c r="P47" s="33">
        <f t="shared" si="0"/>
        <v>0</v>
      </c>
      <c r="Q47" s="33"/>
      <c r="R47" s="33"/>
      <c r="S47" s="36"/>
      <c r="T47" s="37"/>
      <c r="U47" s="37"/>
      <c r="V47" s="37"/>
      <c r="W47" s="37"/>
    </row>
    <row r="48" spans="1:25" x14ac:dyDescent="0.25">
      <c r="A48" s="32" t="s">
        <v>237</v>
      </c>
      <c r="B48" s="32" t="s">
        <v>379</v>
      </c>
      <c r="C48" s="32" t="s">
        <v>380</v>
      </c>
      <c r="D48" s="32" t="s">
        <v>44</v>
      </c>
      <c r="E48" s="32"/>
      <c r="F48" s="32"/>
      <c r="G48" s="32"/>
      <c r="H48" s="33"/>
      <c r="I48" s="38">
        <f t="shared" si="1"/>
        <v>0</v>
      </c>
      <c r="J48" s="34"/>
      <c r="K48" s="33"/>
      <c r="L48" s="33">
        <f t="shared" si="2"/>
        <v>0</v>
      </c>
      <c r="M48" s="33"/>
      <c r="N48" s="33"/>
      <c r="O48" s="33"/>
      <c r="P48" s="33">
        <f t="shared" si="0"/>
        <v>0</v>
      </c>
      <c r="Q48" s="33"/>
      <c r="R48" s="33"/>
      <c r="S48" s="36"/>
      <c r="T48" s="37"/>
      <c r="U48" s="37"/>
      <c r="V48" s="37"/>
      <c r="W48" s="37"/>
      <c r="X48" t="str">
        <f>LEFT(B48,7)</f>
        <v>0541210</v>
      </c>
      <c r="Y48" t="str">
        <f>CONCATENATE($X$1,X48,$Y$1,$Z$1)</f>
        <v>ce.0541210@ac-nancy-metz.fr</v>
      </c>
    </row>
    <row r="49" spans="1:25" x14ac:dyDescent="0.25">
      <c r="A49" s="32" t="s">
        <v>237</v>
      </c>
      <c r="B49" s="32" t="s">
        <v>285</v>
      </c>
      <c r="C49" s="32" t="s">
        <v>218</v>
      </c>
      <c r="D49" s="32" t="s">
        <v>286</v>
      </c>
      <c r="E49" s="32"/>
      <c r="F49" s="32"/>
      <c r="G49" s="32"/>
      <c r="H49" s="33"/>
      <c r="I49" s="33">
        <f t="shared" si="1"/>
        <v>0</v>
      </c>
      <c r="J49" s="34"/>
      <c r="K49" s="33"/>
      <c r="L49" s="33">
        <f t="shared" si="2"/>
        <v>0</v>
      </c>
      <c r="M49" s="33"/>
      <c r="N49" s="33"/>
      <c r="O49" s="33"/>
      <c r="P49" s="38">
        <f t="shared" si="0"/>
        <v>0</v>
      </c>
      <c r="Q49" s="33"/>
      <c r="R49" s="33"/>
      <c r="S49" s="36"/>
      <c r="T49" s="37"/>
      <c r="U49" s="37"/>
      <c r="V49" s="37"/>
      <c r="W49" s="37"/>
    </row>
    <row r="50" spans="1:25" x14ac:dyDescent="0.25">
      <c r="A50" s="32" t="s">
        <v>757</v>
      </c>
      <c r="B50" s="32" t="s">
        <v>758</v>
      </c>
      <c r="C50" s="32" t="s">
        <v>759</v>
      </c>
      <c r="D50" s="32" t="s">
        <v>760</v>
      </c>
      <c r="E50" s="32"/>
      <c r="F50" s="32"/>
      <c r="G50" s="32"/>
      <c r="H50" s="33"/>
      <c r="I50" s="33">
        <f t="shared" si="1"/>
        <v>0</v>
      </c>
      <c r="J50" s="34"/>
      <c r="K50" s="33"/>
      <c r="L50" s="33">
        <f t="shared" si="2"/>
        <v>0</v>
      </c>
      <c r="M50" s="33"/>
      <c r="N50" s="33"/>
      <c r="O50" s="33"/>
      <c r="P50" s="33">
        <f t="shared" si="0"/>
        <v>0</v>
      </c>
      <c r="Q50" s="33"/>
      <c r="R50" s="33"/>
      <c r="S50" s="36"/>
      <c r="T50" s="37"/>
      <c r="U50" s="37"/>
      <c r="V50" s="37"/>
      <c r="W50" s="37"/>
    </row>
    <row r="51" spans="1:25" x14ac:dyDescent="0.25">
      <c r="A51" s="32" t="s">
        <v>5</v>
      </c>
      <c r="B51" s="32" t="s">
        <v>37</v>
      </c>
      <c r="C51" s="32" t="s">
        <v>38</v>
      </c>
      <c r="D51" s="32" t="s">
        <v>36</v>
      </c>
      <c r="E51" s="32"/>
      <c r="F51" s="32"/>
      <c r="G51" s="32"/>
      <c r="H51" s="33"/>
      <c r="I51" s="38">
        <f t="shared" si="1"/>
        <v>0</v>
      </c>
      <c r="J51" s="34"/>
      <c r="K51" s="33"/>
      <c r="L51" s="38">
        <f t="shared" si="2"/>
        <v>0</v>
      </c>
      <c r="M51" s="33"/>
      <c r="N51" s="33"/>
      <c r="O51" s="33"/>
      <c r="P51" s="38">
        <f t="shared" si="0"/>
        <v>0</v>
      </c>
      <c r="Q51" s="33"/>
      <c r="R51" s="33"/>
      <c r="S51" s="36"/>
      <c r="T51" s="37"/>
      <c r="U51" s="37"/>
      <c r="V51" s="37"/>
      <c r="W51" s="37"/>
      <c r="X51" t="str">
        <f>LEFT(B51,7)</f>
        <v>0541270</v>
      </c>
      <c r="Y51" t="str">
        <f t="shared" ref="Y51:Y52" si="3">CONCATENATE($X$1,X51,$Y$1,$Z$1)</f>
        <v>ce.0541270@ac-nancy-metz.fr</v>
      </c>
    </row>
    <row r="52" spans="1:25" x14ac:dyDescent="0.25">
      <c r="A52" s="32" t="s">
        <v>237</v>
      </c>
      <c r="B52" s="32" t="s">
        <v>318</v>
      </c>
      <c r="C52" s="32" t="s">
        <v>319</v>
      </c>
      <c r="D52" s="32" t="s">
        <v>320</v>
      </c>
      <c r="E52" s="32"/>
      <c r="F52" s="32"/>
      <c r="G52" s="32"/>
      <c r="H52" s="33"/>
      <c r="I52" s="38">
        <f t="shared" si="1"/>
        <v>0</v>
      </c>
      <c r="J52" s="34"/>
      <c r="K52" s="33"/>
      <c r="L52" s="38">
        <f t="shared" si="2"/>
        <v>0</v>
      </c>
      <c r="M52" s="33"/>
      <c r="N52" s="33"/>
      <c r="O52" s="33"/>
      <c r="P52" s="38">
        <f t="shared" si="0"/>
        <v>0</v>
      </c>
      <c r="Q52" s="33"/>
      <c r="R52" s="33"/>
      <c r="S52" s="36"/>
      <c r="T52" s="37"/>
      <c r="U52" s="37"/>
      <c r="V52" s="37"/>
      <c r="W52" s="37"/>
      <c r="X52" t="str">
        <f>LEFT(B52,7)</f>
        <v>0541284</v>
      </c>
      <c r="Y52" t="str">
        <f t="shared" si="3"/>
        <v>ce.0541284@ac-nancy-metz.fr</v>
      </c>
    </row>
    <row r="53" spans="1:25" x14ac:dyDescent="0.25">
      <c r="A53" s="32" t="s">
        <v>5</v>
      </c>
      <c r="B53" s="32" t="s">
        <v>6</v>
      </c>
      <c r="C53" s="32" t="s">
        <v>7</v>
      </c>
      <c r="D53" s="32" t="s">
        <v>8</v>
      </c>
      <c r="E53" s="32"/>
      <c r="F53" s="32"/>
      <c r="G53" s="32"/>
      <c r="H53" s="33"/>
      <c r="I53" s="38">
        <f t="shared" si="1"/>
        <v>0</v>
      </c>
      <c r="J53" s="34"/>
      <c r="K53" s="33"/>
      <c r="L53" s="33">
        <f t="shared" si="2"/>
        <v>0</v>
      </c>
      <c r="M53" s="33"/>
      <c r="N53" s="33"/>
      <c r="O53" s="33"/>
      <c r="P53" s="38">
        <f t="shared" si="0"/>
        <v>0</v>
      </c>
      <c r="Q53" s="33"/>
      <c r="R53" s="33"/>
      <c r="S53" s="36"/>
      <c r="T53" s="37"/>
      <c r="U53" s="37"/>
      <c r="V53" s="37"/>
      <c r="W53" s="37"/>
    </row>
    <row r="54" spans="1:25" x14ac:dyDescent="0.25">
      <c r="A54" s="32" t="s">
        <v>237</v>
      </c>
      <c r="B54" s="32" t="s">
        <v>326</v>
      </c>
      <c r="C54" s="32" t="s">
        <v>327</v>
      </c>
      <c r="D54" s="32" t="s">
        <v>17</v>
      </c>
      <c r="E54" s="32"/>
      <c r="F54" s="32">
        <v>0.5</v>
      </c>
      <c r="G54" s="32"/>
      <c r="H54" s="33"/>
      <c r="I54" s="33">
        <f t="shared" si="1"/>
        <v>0.5</v>
      </c>
      <c r="J54" s="34"/>
      <c r="K54" s="33"/>
      <c r="L54" s="35">
        <f t="shared" si="2"/>
        <v>0</v>
      </c>
      <c r="M54" s="33"/>
      <c r="N54" s="33"/>
      <c r="O54" s="33"/>
      <c r="P54" s="38">
        <f t="shared" si="0"/>
        <v>0</v>
      </c>
      <c r="Q54" s="33"/>
      <c r="R54" s="33"/>
      <c r="S54" s="36"/>
      <c r="T54" s="37"/>
      <c r="U54" s="37"/>
      <c r="V54" s="37"/>
      <c r="W54" s="37"/>
    </row>
    <row r="55" spans="1:25" x14ac:dyDescent="0.25">
      <c r="A55" s="32" t="s">
        <v>237</v>
      </c>
      <c r="B55" s="32" t="s">
        <v>277</v>
      </c>
      <c r="C55" s="32" t="s">
        <v>278</v>
      </c>
      <c r="D55" s="32" t="s">
        <v>276</v>
      </c>
      <c r="E55" s="32"/>
      <c r="F55" s="32"/>
      <c r="G55" s="32"/>
      <c r="H55" s="33"/>
      <c r="I55" s="33">
        <f t="shared" si="1"/>
        <v>0</v>
      </c>
      <c r="J55" s="34"/>
      <c r="K55" s="33"/>
      <c r="L55" s="33">
        <f t="shared" si="2"/>
        <v>0</v>
      </c>
      <c r="M55" s="33"/>
      <c r="N55" s="33"/>
      <c r="O55" s="33"/>
      <c r="P55" s="33">
        <f t="shared" si="0"/>
        <v>0</v>
      </c>
      <c r="Q55" s="33"/>
      <c r="R55" s="33"/>
      <c r="S55" s="36"/>
      <c r="T55" s="37"/>
      <c r="U55" s="37"/>
      <c r="V55" s="37"/>
      <c r="W55" s="37"/>
    </row>
    <row r="56" spans="1:25" x14ac:dyDescent="0.25">
      <c r="A56" s="32" t="s">
        <v>237</v>
      </c>
      <c r="B56" s="32" t="s">
        <v>290</v>
      </c>
      <c r="C56" s="32" t="s">
        <v>291</v>
      </c>
      <c r="D56" s="32" t="s">
        <v>292</v>
      </c>
      <c r="E56" s="32"/>
      <c r="F56" s="32"/>
      <c r="G56" s="32"/>
      <c r="H56" s="33"/>
      <c r="I56" s="33">
        <f t="shared" si="1"/>
        <v>0</v>
      </c>
      <c r="J56" s="34"/>
      <c r="K56" s="33"/>
      <c r="L56" s="33">
        <f t="shared" si="2"/>
        <v>0</v>
      </c>
      <c r="M56" s="33"/>
      <c r="N56" s="33"/>
      <c r="O56" s="33"/>
      <c r="P56" s="33">
        <f t="shared" si="0"/>
        <v>0</v>
      </c>
      <c r="Q56" s="33"/>
      <c r="R56" s="33"/>
      <c r="S56" s="36"/>
      <c r="T56" s="37"/>
      <c r="U56" s="37"/>
      <c r="V56" s="37"/>
      <c r="W56" s="37"/>
    </row>
    <row r="57" spans="1:25" x14ac:dyDescent="0.25">
      <c r="A57" s="32" t="s">
        <v>237</v>
      </c>
      <c r="B57" s="32" t="s">
        <v>344</v>
      </c>
      <c r="C57" s="32" t="s">
        <v>345</v>
      </c>
      <c r="D57" s="32" t="s">
        <v>25</v>
      </c>
      <c r="E57" s="32"/>
      <c r="F57" s="32"/>
      <c r="G57" s="32"/>
      <c r="H57" s="33"/>
      <c r="I57" s="33">
        <f t="shared" si="1"/>
        <v>0</v>
      </c>
      <c r="J57" s="34"/>
      <c r="K57" s="33"/>
      <c r="L57" s="33">
        <f t="shared" si="2"/>
        <v>0</v>
      </c>
      <c r="M57" s="33"/>
      <c r="N57" s="33"/>
      <c r="O57" s="33"/>
      <c r="P57" s="33">
        <f t="shared" si="0"/>
        <v>0</v>
      </c>
      <c r="Q57" s="33"/>
      <c r="R57" s="33"/>
      <c r="S57" s="36"/>
      <c r="T57" s="37"/>
      <c r="U57" s="37"/>
      <c r="V57" s="37"/>
      <c r="W57" s="37"/>
    </row>
    <row r="58" spans="1:25" x14ac:dyDescent="0.25">
      <c r="A58" s="32" t="s">
        <v>237</v>
      </c>
      <c r="B58" s="32" t="s">
        <v>333</v>
      </c>
      <c r="C58" s="32" t="s">
        <v>19</v>
      </c>
      <c r="D58" s="32" t="s">
        <v>20</v>
      </c>
      <c r="E58" s="32"/>
      <c r="F58" s="32"/>
      <c r="G58" s="32"/>
      <c r="H58" s="33"/>
      <c r="I58" s="33">
        <f t="shared" si="1"/>
        <v>0</v>
      </c>
      <c r="J58" s="34"/>
      <c r="K58" s="33"/>
      <c r="L58" s="33">
        <f t="shared" si="2"/>
        <v>0</v>
      </c>
      <c r="M58" s="33"/>
      <c r="N58" s="33"/>
      <c r="O58" s="33"/>
      <c r="P58" s="38">
        <f t="shared" si="0"/>
        <v>0</v>
      </c>
      <c r="Q58" s="33"/>
      <c r="R58" s="33"/>
      <c r="S58" s="36"/>
      <c r="T58" s="37"/>
      <c r="U58" s="37"/>
      <c r="V58" s="37"/>
      <c r="W58" s="37"/>
    </row>
    <row r="59" spans="1:25" x14ac:dyDescent="0.25">
      <c r="A59" s="32" t="s">
        <v>237</v>
      </c>
      <c r="B59" s="32" t="s">
        <v>334</v>
      </c>
      <c r="C59" s="32" t="s">
        <v>335</v>
      </c>
      <c r="D59" s="32" t="s">
        <v>20</v>
      </c>
      <c r="E59" s="32"/>
      <c r="F59" s="32"/>
      <c r="G59" s="32"/>
      <c r="H59" s="33"/>
      <c r="I59" s="33">
        <f t="shared" si="1"/>
        <v>0</v>
      </c>
      <c r="J59" s="34"/>
      <c r="K59" s="33"/>
      <c r="L59" s="33">
        <f t="shared" si="2"/>
        <v>0</v>
      </c>
      <c r="M59" s="33"/>
      <c r="N59" s="33"/>
      <c r="O59" s="33"/>
      <c r="P59" s="33">
        <f t="shared" si="0"/>
        <v>0</v>
      </c>
      <c r="Q59" s="33"/>
      <c r="R59" s="33"/>
      <c r="S59" s="36"/>
      <c r="T59" s="37"/>
      <c r="U59" s="37"/>
      <c r="V59" s="37"/>
      <c r="W59" s="37"/>
    </row>
    <row r="60" spans="1:25" x14ac:dyDescent="0.25">
      <c r="A60" s="32" t="s">
        <v>237</v>
      </c>
      <c r="B60" s="32" t="s">
        <v>381</v>
      </c>
      <c r="C60" s="32" t="s">
        <v>382</v>
      </c>
      <c r="D60" s="32" t="s">
        <v>44</v>
      </c>
      <c r="E60" s="32"/>
      <c r="F60" s="32"/>
      <c r="G60" s="32"/>
      <c r="H60" s="33"/>
      <c r="I60" s="33">
        <f t="shared" si="1"/>
        <v>0</v>
      </c>
      <c r="J60" s="34"/>
      <c r="K60" s="33"/>
      <c r="L60" s="33">
        <f t="shared" si="2"/>
        <v>0</v>
      </c>
      <c r="M60" s="33"/>
      <c r="N60" s="33"/>
      <c r="O60" s="33"/>
      <c r="P60" s="33">
        <f t="shared" si="0"/>
        <v>0</v>
      </c>
      <c r="Q60" s="33"/>
      <c r="R60" s="33"/>
      <c r="S60" s="36"/>
      <c r="T60" s="37"/>
      <c r="U60" s="37"/>
      <c r="V60" s="37"/>
      <c r="W60" s="37"/>
    </row>
    <row r="61" spans="1:25" x14ac:dyDescent="0.25">
      <c r="A61" s="32" t="s">
        <v>237</v>
      </c>
      <c r="B61" s="32" t="s">
        <v>302</v>
      </c>
      <c r="C61" s="32" t="s">
        <v>16</v>
      </c>
      <c r="D61" s="32" t="s">
        <v>11</v>
      </c>
      <c r="E61" s="32"/>
      <c r="F61" s="32"/>
      <c r="G61" s="32"/>
      <c r="H61" s="33"/>
      <c r="I61" s="33">
        <f t="shared" si="1"/>
        <v>0</v>
      </c>
      <c r="J61" s="34"/>
      <c r="K61" s="33"/>
      <c r="L61" s="33">
        <f t="shared" si="2"/>
        <v>0</v>
      </c>
      <c r="M61" s="33"/>
      <c r="N61" s="33"/>
      <c r="O61" s="33"/>
      <c r="P61" s="33">
        <f t="shared" si="0"/>
        <v>0</v>
      </c>
      <c r="Q61" s="33"/>
      <c r="R61" s="33"/>
      <c r="S61" s="36"/>
      <c r="T61" s="37"/>
      <c r="U61" s="37"/>
      <c r="V61" s="37"/>
      <c r="W61" s="37"/>
    </row>
    <row r="62" spans="1:25" x14ac:dyDescent="0.25">
      <c r="A62" s="32" t="s">
        <v>237</v>
      </c>
      <c r="B62" s="32" t="s">
        <v>362</v>
      </c>
      <c r="C62" s="32" t="s">
        <v>363</v>
      </c>
      <c r="D62" s="32" t="s">
        <v>364</v>
      </c>
      <c r="E62" s="32"/>
      <c r="F62" s="32"/>
      <c r="G62" s="32"/>
      <c r="H62" s="33"/>
      <c r="I62" s="35">
        <f t="shared" si="1"/>
        <v>0</v>
      </c>
      <c r="J62" s="34"/>
      <c r="K62" s="33"/>
      <c r="L62" s="35">
        <f t="shared" si="2"/>
        <v>0</v>
      </c>
      <c r="M62" s="33"/>
      <c r="N62" s="33"/>
      <c r="O62" s="33"/>
      <c r="P62" s="35">
        <f t="shared" si="0"/>
        <v>0</v>
      </c>
      <c r="Q62" s="33"/>
      <c r="R62" s="33"/>
      <c r="S62" s="36"/>
      <c r="T62" s="37"/>
      <c r="U62" s="37"/>
      <c r="V62" s="37"/>
      <c r="W62" s="37"/>
    </row>
    <row r="63" spans="1:25" x14ac:dyDescent="0.25">
      <c r="A63" s="32" t="s">
        <v>237</v>
      </c>
      <c r="B63" s="32" t="s">
        <v>385</v>
      </c>
      <c r="C63" s="32" t="s">
        <v>386</v>
      </c>
      <c r="D63" s="32" t="s">
        <v>387</v>
      </c>
      <c r="E63" s="32"/>
      <c r="F63" s="32"/>
      <c r="G63" s="32"/>
      <c r="H63" s="33"/>
      <c r="I63" s="33">
        <f t="shared" si="1"/>
        <v>0</v>
      </c>
      <c r="J63" s="34"/>
      <c r="K63" s="33"/>
      <c r="L63" s="33">
        <f t="shared" si="2"/>
        <v>0</v>
      </c>
      <c r="M63" s="33"/>
      <c r="N63" s="33"/>
      <c r="O63" s="33"/>
      <c r="P63" s="33">
        <f t="shared" si="0"/>
        <v>0</v>
      </c>
      <c r="Q63" s="33"/>
      <c r="R63" s="33"/>
      <c r="S63" s="36"/>
      <c r="T63" s="37"/>
      <c r="U63" s="37"/>
      <c r="V63" s="37"/>
      <c r="W63" s="37"/>
    </row>
    <row r="64" spans="1:25" x14ac:dyDescent="0.25">
      <c r="A64" s="32" t="s">
        <v>237</v>
      </c>
      <c r="B64" s="32" t="s">
        <v>328</v>
      </c>
      <c r="C64" s="32" t="s">
        <v>329</v>
      </c>
      <c r="D64" s="32" t="s">
        <v>17</v>
      </c>
      <c r="E64" s="32"/>
      <c r="F64" s="32"/>
      <c r="G64" s="32"/>
      <c r="H64" s="33"/>
      <c r="I64" s="33">
        <f t="shared" si="1"/>
        <v>0</v>
      </c>
      <c r="J64" s="34"/>
      <c r="K64" s="33"/>
      <c r="L64" s="38">
        <f t="shared" si="2"/>
        <v>0</v>
      </c>
      <c r="M64" s="33"/>
      <c r="N64" s="33"/>
      <c r="O64" s="33"/>
      <c r="P64" s="33">
        <f t="shared" si="0"/>
        <v>0</v>
      </c>
      <c r="Q64" s="33"/>
      <c r="R64" s="33"/>
      <c r="S64" s="36"/>
      <c r="T64" s="37"/>
      <c r="U64" s="37"/>
      <c r="V64" s="37"/>
      <c r="W64" s="37"/>
    </row>
    <row r="65" spans="1:25" x14ac:dyDescent="0.25">
      <c r="A65" s="32" t="s">
        <v>237</v>
      </c>
      <c r="B65" s="32" t="s">
        <v>369</v>
      </c>
      <c r="C65" s="32" t="s">
        <v>370</v>
      </c>
      <c r="D65" s="32" t="s">
        <v>371</v>
      </c>
      <c r="E65" s="32"/>
      <c r="F65" s="32"/>
      <c r="G65" s="32"/>
      <c r="H65" s="33"/>
      <c r="I65" s="33">
        <f t="shared" si="1"/>
        <v>0</v>
      </c>
      <c r="J65" s="34"/>
      <c r="K65" s="33"/>
      <c r="L65" s="33">
        <f t="shared" si="2"/>
        <v>0</v>
      </c>
      <c r="M65" s="33"/>
      <c r="N65" s="33"/>
      <c r="O65" s="33"/>
      <c r="P65" s="33">
        <f t="shared" si="0"/>
        <v>0</v>
      </c>
      <c r="Q65" s="33"/>
      <c r="R65" s="33"/>
      <c r="S65" s="36"/>
      <c r="T65" s="37"/>
      <c r="U65" s="37"/>
      <c r="V65" s="37"/>
      <c r="W65" s="37"/>
    </row>
    <row r="66" spans="1:25" x14ac:dyDescent="0.25">
      <c r="A66" s="32" t="s">
        <v>757</v>
      </c>
      <c r="B66" s="32" t="s">
        <v>761</v>
      </c>
      <c r="C66" s="32" t="s">
        <v>762</v>
      </c>
      <c r="D66" s="32" t="s">
        <v>8</v>
      </c>
      <c r="E66" s="32"/>
      <c r="F66" s="32"/>
      <c r="G66" s="32"/>
      <c r="H66" s="33"/>
      <c r="I66" s="33">
        <f t="shared" si="1"/>
        <v>0</v>
      </c>
      <c r="J66" s="34"/>
      <c r="K66" s="33"/>
      <c r="L66" s="33">
        <f t="shared" si="2"/>
        <v>0</v>
      </c>
      <c r="M66" s="33"/>
      <c r="N66" s="33"/>
      <c r="O66" s="33"/>
      <c r="P66" s="33">
        <f t="shared" ref="P66:P129" si="4">E66-O66</f>
        <v>0</v>
      </c>
      <c r="Q66" s="33"/>
      <c r="R66" s="33"/>
      <c r="S66" s="36"/>
      <c r="T66" s="37"/>
      <c r="U66" s="37"/>
      <c r="V66" s="37"/>
      <c r="W66" s="37"/>
    </row>
    <row r="67" spans="1:25" x14ac:dyDescent="0.25">
      <c r="A67" s="32" t="s">
        <v>237</v>
      </c>
      <c r="B67" s="32" t="s">
        <v>259</v>
      </c>
      <c r="C67" s="32" t="s">
        <v>260</v>
      </c>
      <c r="D67" s="32" t="s">
        <v>261</v>
      </c>
      <c r="E67" s="32"/>
      <c r="F67" s="32"/>
      <c r="G67" s="32"/>
      <c r="H67" s="33"/>
      <c r="I67" s="33">
        <f t="shared" ref="I67:I130" si="5">E67+F67-H67</f>
        <v>0</v>
      </c>
      <c r="J67" s="34"/>
      <c r="K67" s="33"/>
      <c r="L67" s="33">
        <f t="shared" ref="L67:L130" si="6">E67-K67</f>
        <v>0</v>
      </c>
      <c r="M67" s="33"/>
      <c r="N67" s="33"/>
      <c r="O67" s="33"/>
      <c r="P67" s="33">
        <f t="shared" si="4"/>
        <v>0</v>
      </c>
      <c r="Q67" s="33"/>
      <c r="R67" s="33"/>
      <c r="S67" s="36"/>
      <c r="T67" s="37"/>
      <c r="U67" s="37"/>
      <c r="V67" s="37"/>
      <c r="W67" s="37"/>
    </row>
    <row r="68" spans="1:25" x14ac:dyDescent="0.25">
      <c r="A68" s="32" t="s">
        <v>237</v>
      </c>
      <c r="B68" s="32" t="s">
        <v>313</v>
      </c>
      <c r="C68" s="32" t="s">
        <v>314</v>
      </c>
      <c r="D68" s="32" t="s">
        <v>312</v>
      </c>
      <c r="E68" s="32"/>
      <c r="F68" s="32"/>
      <c r="G68" s="32"/>
      <c r="H68" s="33"/>
      <c r="I68" s="33">
        <f t="shared" si="5"/>
        <v>0</v>
      </c>
      <c r="J68" s="34"/>
      <c r="K68" s="33"/>
      <c r="L68" s="33">
        <f t="shared" si="6"/>
        <v>0</v>
      </c>
      <c r="M68" s="33"/>
      <c r="N68" s="33"/>
      <c r="O68" s="33"/>
      <c r="P68" s="33">
        <f t="shared" si="4"/>
        <v>0</v>
      </c>
      <c r="Q68" s="33"/>
      <c r="R68" s="33"/>
      <c r="S68" s="36"/>
      <c r="T68" s="37"/>
      <c r="U68" s="37"/>
      <c r="V68" s="37"/>
      <c r="W68" s="37"/>
    </row>
    <row r="69" spans="1:25" x14ac:dyDescent="0.25">
      <c r="A69" s="32" t="s">
        <v>237</v>
      </c>
      <c r="B69" s="32" t="s">
        <v>238</v>
      </c>
      <c r="C69" s="32" t="s">
        <v>239</v>
      </c>
      <c r="D69" s="32" t="s">
        <v>240</v>
      </c>
      <c r="E69" s="32"/>
      <c r="F69" s="32"/>
      <c r="G69" s="32"/>
      <c r="H69" s="33"/>
      <c r="I69" s="33">
        <f t="shared" si="5"/>
        <v>0</v>
      </c>
      <c r="J69" s="34"/>
      <c r="K69" s="33"/>
      <c r="L69" s="33">
        <f t="shared" si="6"/>
        <v>0</v>
      </c>
      <c r="M69" s="33"/>
      <c r="N69" s="33"/>
      <c r="O69" s="33"/>
      <c r="P69" s="33">
        <f t="shared" si="4"/>
        <v>0</v>
      </c>
      <c r="Q69" s="33"/>
      <c r="R69" s="33"/>
      <c r="S69" s="36"/>
      <c r="T69" s="37"/>
      <c r="U69" s="37"/>
      <c r="V69" s="37"/>
      <c r="W69" s="37"/>
    </row>
    <row r="70" spans="1:25" x14ac:dyDescent="0.25">
      <c r="A70" s="32" t="s">
        <v>237</v>
      </c>
      <c r="B70" s="32" t="s">
        <v>307</v>
      </c>
      <c r="C70" s="32" t="s">
        <v>308</v>
      </c>
      <c r="D70" s="32" t="s">
        <v>309</v>
      </c>
      <c r="E70" s="32"/>
      <c r="F70" s="32"/>
      <c r="G70" s="32"/>
      <c r="H70" s="33"/>
      <c r="I70" s="38">
        <f t="shared" si="5"/>
        <v>0</v>
      </c>
      <c r="J70" s="34"/>
      <c r="K70" s="33"/>
      <c r="L70" s="38">
        <f t="shared" si="6"/>
        <v>0</v>
      </c>
      <c r="M70" s="33"/>
      <c r="N70" s="33"/>
      <c r="O70" s="33"/>
      <c r="P70" s="33">
        <f t="shared" si="4"/>
        <v>0</v>
      </c>
      <c r="Q70" s="33"/>
      <c r="R70" s="33"/>
      <c r="S70" s="36"/>
      <c r="T70" s="37"/>
      <c r="U70" s="37"/>
      <c r="V70" s="37"/>
      <c r="W70" s="37"/>
    </row>
    <row r="71" spans="1:25" x14ac:dyDescent="0.25">
      <c r="A71" s="32" t="s">
        <v>237</v>
      </c>
      <c r="B71" s="32" t="s">
        <v>336</v>
      </c>
      <c r="C71" s="32" t="s">
        <v>324</v>
      </c>
      <c r="D71" s="32" t="s">
        <v>337</v>
      </c>
      <c r="E71" s="32"/>
      <c r="F71" s="32"/>
      <c r="G71" s="32"/>
      <c r="H71" s="33"/>
      <c r="I71" s="33">
        <f t="shared" si="5"/>
        <v>0</v>
      </c>
      <c r="J71" s="34"/>
      <c r="K71" s="33"/>
      <c r="L71" s="33">
        <f t="shared" si="6"/>
        <v>0</v>
      </c>
      <c r="M71" s="33"/>
      <c r="N71" s="33"/>
      <c r="O71" s="33"/>
      <c r="P71" s="33">
        <f t="shared" si="4"/>
        <v>0</v>
      </c>
      <c r="Q71" s="33"/>
      <c r="R71" s="33"/>
      <c r="S71" s="36"/>
      <c r="T71" s="37"/>
      <c r="U71" s="37"/>
      <c r="V71" s="37"/>
      <c r="W71" s="37"/>
    </row>
    <row r="72" spans="1:25" x14ac:dyDescent="0.25">
      <c r="A72" s="32" t="s">
        <v>237</v>
      </c>
      <c r="B72" s="32" t="s">
        <v>346</v>
      </c>
      <c r="C72" s="32" t="s">
        <v>766</v>
      </c>
      <c r="D72" s="32" t="s">
        <v>25</v>
      </c>
      <c r="E72" s="32"/>
      <c r="F72" s="32"/>
      <c r="G72" s="32"/>
      <c r="H72" s="33"/>
      <c r="I72" s="33">
        <f t="shared" si="5"/>
        <v>0</v>
      </c>
      <c r="J72" s="34"/>
      <c r="K72" s="33"/>
      <c r="L72" s="33">
        <f t="shared" si="6"/>
        <v>0</v>
      </c>
      <c r="M72" s="33"/>
      <c r="N72" s="33"/>
      <c r="O72" s="33"/>
      <c r="P72" s="33">
        <f t="shared" si="4"/>
        <v>0</v>
      </c>
      <c r="Q72" s="33"/>
      <c r="R72" s="33"/>
      <c r="S72" s="36"/>
      <c r="T72" s="37"/>
      <c r="U72" s="37"/>
      <c r="V72" s="37"/>
      <c r="W72" s="37"/>
    </row>
    <row r="73" spans="1:25" x14ac:dyDescent="0.25">
      <c r="A73" s="32" t="s">
        <v>237</v>
      </c>
      <c r="B73" s="32" t="s">
        <v>390</v>
      </c>
      <c r="C73" s="32" t="s">
        <v>391</v>
      </c>
      <c r="D73" s="32" t="s">
        <v>389</v>
      </c>
      <c r="E73" s="32"/>
      <c r="F73" s="32"/>
      <c r="G73" s="32"/>
      <c r="H73" s="33"/>
      <c r="I73" s="33">
        <f t="shared" si="5"/>
        <v>0</v>
      </c>
      <c r="J73" s="34"/>
      <c r="K73" s="33"/>
      <c r="L73" s="33">
        <f t="shared" si="6"/>
        <v>0</v>
      </c>
      <c r="M73" s="33"/>
      <c r="N73" s="33"/>
      <c r="O73" s="33"/>
      <c r="P73" s="33">
        <f t="shared" si="4"/>
        <v>0</v>
      </c>
      <c r="Q73" s="33"/>
      <c r="R73" s="33"/>
      <c r="S73" s="36"/>
      <c r="T73" s="37"/>
      <c r="U73" s="37"/>
      <c r="V73" s="37"/>
      <c r="W73" s="37"/>
    </row>
    <row r="74" spans="1:25" x14ac:dyDescent="0.25">
      <c r="A74" s="32" t="s">
        <v>237</v>
      </c>
      <c r="B74" s="32" t="s">
        <v>383</v>
      </c>
      <c r="C74" s="32" t="s">
        <v>384</v>
      </c>
      <c r="D74" s="32" t="s">
        <v>44</v>
      </c>
      <c r="E74" s="32"/>
      <c r="F74" s="32"/>
      <c r="G74" s="32"/>
      <c r="H74" s="33"/>
      <c r="I74" s="38">
        <f t="shared" si="5"/>
        <v>0</v>
      </c>
      <c r="J74" s="34"/>
      <c r="K74" s="33"/>
      <c r="L74" s="33">
        <f t="shared" si="6"/>
        <v>0</v>
      </c>
      <c r="M74" s="33"/>
      <c r="N74" s="33"/>
      <c r="O74" s="33"/>
      <c r="P74" s="33">
        <f t="shared" si="4"/>
        <v>0</v>
      </c>
      <c r="Q74" s="33"/>
      <c r="R74" s="33"/>
      <c r="S74" s="36"/>
      <c r="T74" s="37"/>
      <c r="U74" s="37"/>
      <c r="V74" s="37"/>
      <c r="W74" s="37"/>
    </row>
    <row r="75" spans="1:25" x14ac:dyDescent="0.25">
      <c r="A75" s="32" t="s">
        <v>237</v>
      </c>
      <c r="B75" s="32" t="s">
        <v>359</v>
      </c>
      <c r="C75" s="32" t="s">
        <v>360</v>
      </c>
      <c r="D75" s="32" t="s">
        <v>361</v>
      </c>
      <c r="E75" s="32"/>
      <c r="F75" s="32"/>
      <c r="G75" s="32"/>
      <c r="H75" s="33"/>
      <c r="I75" s="33">
        <f t="shared" si="5"/>
        <v>0</v>
      </c>
      <c r="J75" s="34"/>
      <c r="K75" s="33"/>
      <c r="L75" s="33">
        <f t="shared" si="6"/>
        <v>0</v>
      </c>
      <c r="M75" s="33"/>
      <c r="N75" s="33"/>
      <c r="O75" s="33"/>
      <c r="P75" s="33">
        <f t="shared" si="4"/>
        <v>0</v>
      </c>
      <c r="Q75" s="33"/>
      <c r="R75" s="33"/>
      <c r="S75" s="36"/>
      <c r="T75" s="37"/>
      <c r="U75" s="37"/>
      <c r="V75" s="37"/>
      <c r="W75" s="37"/>
    </row>
    <row r="76" spans="1:25" x14ac:dyDescent="0.25">
      <c r="A76" s="32" t="s">
        <v>237</v>
      </c>
      <c r="B76" s="32" t="s">
        <v>348</v>
      </c>
      <c r="C76" s="32" t="s">
        <v>16</v>
      </c>
      <c r="D76" s="32" t="s">
        <v>25</v>
      </c>
      <c r="E76" s="32"/>
      <c r="F76" s="32"/>
      <c r="G76" s="32"/>
      <c r="H76" s="33"/>
      <c r="I76" s="38">
        <f t="shared" si="5"/>
        <v>0</v>
      </c>
      <c r="J76" s="34"/>
      <c r="K76" s="33"/>
      <c r="L76" s="33">
        <f t="shared" si="6"/>
        <v>0</v>
      </c>
      <c r="M76" s="33"/>
      <c r="N76" s="33"/>
      <c r="O76" s="33"/>
      <c r="P76" s="33">
        <f t="shared" si="4"/>
        <v>0</v>
      </c>
      <c r="Q76" s="33"/>
      <c r="R76" s="33"/>
      <c r="S76" s="36"/>
      <c r="T76" s="37"/>
      <c r="U76" s="37"/>
      <c r="V76" s="37"/>
      <c r="W76" s="37"/>
    </row>
    <row r="77" spans="1:25" x14ac:dyDescent="0.25">
      <c r="A77" s="32" t="s">
        <v>237</v>
      </c>
      <c r="B77" s="32" t="s">
        <v>378</v>
      </c>
      <c r="C77" s="32" t="s">
        <v>76</v>
      </c>
      <c r="D77" s="32" t="s">
        <v>41</v>
      </c>
      <c r="E77" s="32"/>
      <c r="F77" s="32">
        <v>0.5</v>
      </c>
      <c r="G77" s="32"/>
      <c r="H77" s="33"/>
      <c r="I77" s="38">
        <f t="shared" si="5"/>
        <v>0.5</v>
      </c>
      <c r="J77" s="34"/>
      <c r="K77" s="33"/>
      <c r="L77" s="35">
        <f t="shared" si="6"/>
        <v>0</v>
      </c>
      <c r="M77" s="33"/>
      <c r="N77" s="33"/>
      <c r="O77" s="33"/>
      <c r="P77" s="35">
        <f t="shared" si="4"/>
        <v>0</v>
      </c>
      <c r="Q77" s="33"/>
      <c r="R77" s="33"/>
      <c r="S77" s="36"/>
      <c r="T77" s="37"/>
      <c r="U77" s="37"/>
      <c r="V77" s="37"/>
      <c r="W77" s="37"/>
    </row>
    <row r="78" spans="1:25" x14ac:dyDescent="0.25">
      <c r="A78" s="32" t="s">
        <v>237</v>
      </c>
      <c r="B78" s="32" t="s">
        <v>372</v>
      </c>
      <c r="C78" s="32" t="s">
        <v>373</v>
      </c>
      <c r="D78" s="32" t="s">
        <v>374</v>
      </c>
      <c r="E78" s="32"/>
      <c r="F78" s="32"/>
      <c r="G78" s="32"/>
      <c r="H78" s="33"/>
      <c r="I78" s="38">
        <f t="shared" si="5"/>
        <v>0</v>
      </c>
      <c r="J78" s="34"/>
      <c r="K78" s="33"/>
      <c r="L78" s="33">
        <f t="shared" si="6"/>
        <v>0</v>
      </c>
      <c r="M78" s="33"/>
      <c r="N78" s="33"/>
      <c r="O78" s="33"/>
      <c r="P78" s="33">
        <f t="shared" si="4"/>
        <v>0</v>
      </c>
      <c r="Q78" s="33"/>
      <c r="R78" s="33"/>
      <c r="S78" s="36"/>
      <c r="T78" s="37"/>
      <c r="U78" s="37"/>
      <c r="V78" s="37"/>
      <c r="W78" s="37"/>
      <c r="X78" t="str">
        <f>LEFT(B78,7)</f>
        <v>0541572</v>
      </c>
      <c r="Y78" t="str">
        <f>CONCATENATE($X$1,X78,$Y$1,$Z$1)</f>
        <v>ce.0541572@ac-nancy-metz.fr</v>
      </c>
    </row>
    <row r="79" spans="1:25" x14ac:dyDescent="0.25">
      <c r="A79" s="32" t="s">
        <v>237</v>
      </c>
      <c r="B79" s="32" t="s">
        <v>354</v>
      </c>
      <c r="C79" s="32" t="s">
        <v>355</v>
      </c>
      <c r="D79" s="32" t="s">
        <v>353</v>
      </c>
      <c r="E79" s="32"/>
      <c r="F79" s="32"/>
      <c r="G79" s="32"/>
      <c r="H79" s="33"/>
      <c r="I79" s="33">
        <f t="shared" si="5"/>
        <v>0</v>
      </c>
      <c r="J79" s="34"/>
      <c r="K79" s="33"/>
      <c r="L79" s="33">
        <f t="shared" si="6"/>
        <v>0</v>
      </c>
      <c r="M79" s="33"/>
      <c r="N79" s="33"/>
      <c r="O79" s="33"/>
      <c r="P79" s="33">
        <f t="shared" si="4"/>
        <v>0</v>
      </c>
      <c r="Q79" s="33"/>
      <c r="R79" s="33"/>
      <c r="S79" s="36"/>
      <c r="T79" s="37"/>
      <c r="U79" s="37"/>
      <c r="V79" s="37"/>
      <c r="W79" s="37"/>
    </row>
    <row r="80" spans="1:25" x14ac:dyDescent="0.25">
      <c r="A80" s="32" t="s">
        <v>237</v>
      </c>
      <c r="B80" s="32" t="s">
        <v>252</v>
      </c>
      <c r="C80" s="32" t="s">
        <v>253</v>
      </c>
      <c r="D80" s="32" t="s">
        <v>254</v>
      </c>
      <c r="E80" s="32"/>
      <c r="F80" s="32"/>
      <c r="G80" s="32"/>
      <c r="H80" s="33"/>
      <c r="I80" s="33">
        <f t="shared" si="5"/>
        <v>0</v>
      </c>
      <c r="J80" s="34"/>
      <c r="K80" s="33"/>
      <c r="L80" s="33">
        <f t="shared" si="6"/>
        <v>0</v>
      </c>
      <c r="M80" s="33"/>
      <c r="N80" s="33"/>
      <c r="O80" s="33"/>
      <c r="P80" s="33">
        <f t="shared" si="4"/>
        <v>0</v>
      </c>
      <c r="Q80" s="33"/>
      <c r="R80" s="33"/>
      <c r="S80" s="36"/>
      <c r="T80" s="37"/>
      <c r="U80" s="37"/>
      <c r="V80" s="37"/>
      <c r="W80" s="37"/>
    </row>
    <row r="81" spans="1:25" x14ac:dyDescent="0.25">
      <c r="A81" s="32" t="s">
        <v>237</v>
      </c>
      <c r="B81" s="32" t="s">
        <v>321</v>
      </c>
      <c r="C81" s="32" t="s">
        <v>322</v>
      </c>
      <c r="D81" s="32" t="s">
        <v>166</v>
      </c>
      <c r="E81" s="32"/>
      <c r="F81" s="32">
        <v>0.5</v>
      </c>
      <c r="G81" s="32"/>
      <c r="H81" s="33"/>
      <c r="I81" s="38">
        <f t="shared" si="5"/>
        <v>0.5</v>
      </c>
      <c r="J81" s="34"/>
      <c r="K81" s="33"/>
      <c r="L81" s="38">
        <f t="shared" si="6"/>
        <v>0</v>
      </c>
      <c r="M81" s="33"/>
      <c r="N81" s="33"/>
      <c r="O81" s="33"/>
      <c r="P81" s="38">
        <f t="shared" si="4"/>
        <v>0</v>
      </c>
      <c r="Q81" s="33"/>
      <c r="R81" s="33"/>
      <c r="S81" s="36"/>
      <c r="T81" s="37"/>
      <c r="U81" s="37"/>
      <c r="V81" s="37"/>
      <c r="W81" s="37"/>
    </row>
    <row r="82" spans="1:25" x14ac:dyDescent="0.25">
      <c r="A82" s="32" t="s">
        <v>237</v>
      </c>
      <c r="B82" s="32" t="s">
        <v>315</v>
      </c>
      <c r="C82" s="32" t="s">
        <v>316</v>
      </c>
      <c r="D82" s="32" t="s">
        <v>317</v>
      </c>
      <c r="E82" s="32"/>
      <c r="F82" s="32"/>
      <c r="G82" s="32"/>
      <c r="H82" s="33"/>
      <c r="I82" s="33">
        <f t="shared" si="5"/>
        <v>0</v>
      </c>
      <c r="J82" s="34"/>
      <c r="K82" s="33"/>
      <c r="L82" s="38">
        <f t="shared" si="6"/>
        <v>0</v>
      </c>
      <c r="M82" s="33"/>
      <c r="N82" s="33"/>
      <c r="O82" s="33"/>
      <c r="P82" s="33">
        <f t="shared" si="4"/>
        <v>0</v>
      </c>
      <c r="Q82" s="33"/>
      <c r="R82" s="33"/>
      <c r="S82" s="36"/>
      <c r="T82" s="37"/>
      <c r="U82" s="37"/>
      <c r="V82" s="37"/>
      <c r="W82" s="37"/>
    </row>
    <row r="83" spans="1:25" x14ac:dyDescent="0.25">
      <c r="A83" s="32" t="s">
        <v>160</v>
      </c>
      <c r="B83" s="32" t="s">
        <v>164</v>
      </c>
      <c r="C83" s="32" t="s">
        <v>165</v>
      </c>
      <c r="D83" s="32" t="s">
        <v>166</v>
      </c>
      <c r="E83" s="32"/>
      <c r="F83" s="32"/>
      <c r="G83" s="32"/>
      <c r="H83" s="33"/>
      <c r="I83" s="33">
        <f t="shared" si="5"/>
        <v>0</v>
      </c>
      <c r="J83" s="34"/>
      <c r="K83" s="33"/>
      <c r="L83" s="33">
        <f t="shared" si="6"/>
        <v>0</v>
      </c>
      <c r="M83" s="33"/>
      <c r="N83" s="33"/>
      <c r="O83" s="33"/>
      <c r="P83" s="33">
        <f t="shared" si="4"/>
        <v>0</v>
      </c>
      <c r="Q83" s="33"/>
      <c r="R83" s="33"/>
      <c r="S83" s="36"/>
      <c r="T83" s="37"/>
      <c r="U83" s="37"/>
      <c r="V83" s="37"/>
      <c r="W83" s="37"/>
    </row>
    <row r="84" spans="1:25" x14ac:dyDescent="0.25">
      <c r="A84" s="32" t="s">
        <v>237</v>
      </c>
      <c r="B84" s="32" t="s">
        <v>279</v>
      </c>
      <c r="C84" s="32" t="s">
        <v>280</v>
      </c>
      <c r="D84" s="32" t="s">
        <v>281</v>
      </c>
      <c r="E84" s="32"/>
      <c r="F84" s="32"/>
      <c r="G84" s="32"/>
      <c r="H84" s="33"/>
      <c r="I84" s="33">
        <f t="shared" si="5"/>
        <v>0</v>
      </c>
      <c r="J84" s="34"/>
      <c r="K84" s="33"/>
      <c r="L84" s="33">
        <f t="shared" si="6"/>
        <v>0</v>
      </c>
      <c r="M84" s="33"/>
      <c r="N84" s="33"/>
      <c r="O84" s="33"/>
      <c r="P84" s="33">
        <f t="shared" si="4"/>
        <v>0</v>
      </c>
      <c r="Q84" s="33"/>
      <c r="R84" s="33"/>
      <c r="S84" s="36"/>
      <c r="T84" s="37"/>
      <c r="U84" s="37"/>
      <c r="V84" s="37"/>
      <c r="W84" s="37"/>
    </row>
    <row r="85" spans="1:25" x14ac:dyDescent="0.25">
      <c r="A85" s="32" t="s">
        <v>237</v>
      </c>
      <c r="B85" s="32" t="s">
        <v>395</v>
      </c>
      <c r="C85" s="32" t="s">
        <v>396</v>
      </c>
      <c r="D85" s="32" t="s">
        <v>50</v>
      </c>
      <c r="E85" s="32"/>
      <c r="F85" s="32"/>
      <c r="G85" s="32"/>
      <c r="H85" s="33"/>
      <c r="I85" s="33">
        <f t="shared" si="5"/>
        <v>0</v>
      </c>
      <c r="J85" s="34"/>
      <c r="K85" s="33"/>
      <c r="L85" s="38">
        <f t="shared" si="6"/>
        <v>0</v>
      </c>
      <c r="M85" s="33"/>
      <c r="N85" s="33"/>
      <c r="O85" s="33"/>
      <c r="P85" s="33">
        <f t="shared" si="4"/>
        <v>0</v>
      </c>
      <c r="Q85" s="33"/>
      <c r="R85" s="33"/>
      <c r="S85" s="36"/>
      <c r="T85" s="37"/>
      <c r="U85" s="37"/>
      <c r="V85" s="37"/>
      <c r="W85" s="37"/>
    </row>
    <row r="86" spans="1:25" x14ac:dyDescent="0.25">
      <c r="A86" s="32" t="s">
        <v>237</v>
      </c>
      <c r="B86" s="32" t="s">
        <v>349</v>
      </c>
      <c r="C86" s="32" t="s">
        <v>29</v>
      </c>
      <c r="D86" s="32" t="s">
        <v>25</v>
      </c>
      <c r="E86" s="32"/>
      <c r="F86" s="32"/>
      <c r="G86" s="32"/>
      <c r="H86" s="33"/>
      <c r="I86" s="38">
        <f t="shared" si="5"/>
        <v>0</v>
      </c>
      <c r="J86" s="34"/>
      <c r="K86" s="33"/>
      <c r="L86" s="38">
        <f t="shared" si="6"/>
        <v>0</v>
      </c>
      <c r="M86" s="33"/>
      <c r="N86" s="33"/>
      <c r="O86" s="33"/>
      <c r="P86" s="35">
        <f t="shared" si="4"/>
        <v>0</v>
      </c>
      <c r="Q86" s="33"/>
      <c r="R86" s="33"/>
      <c r="S86" s="36"/>
      <c r="T86" s="37"/>
      <c r="U86" s="37"/>
      <c r="V86" s="37"/>
      <c r="W86" s="37"/>
    </row>
    <row r="87" spans="1:25" x14ac:dyDescent="0.25">
      <c r="A87" s="32" t="s">
        <v>237</v>
      </c>
      <c r="B87" s="32" t="s">
        <v>304</v>
      </c>
      <c r="C87" s="32" t="s">
        <v>305</v>
      </c>
      <c r="D87" s="32" t="s">
        <v>306</v>
      </c>
      <c r="E87" s="32"/>
      <c r="F87" s="32"/>
      <c r="G87" s="32"/>
      <c r="H87" s="33"/>
      <c r="I87" s="33">
        <f t="shared" si="5"/>
        <v>0</v>
      </c>
      <c r="J87" s="34"/>
      <c r="K87" s="33"/>
      <c r="L87" s="33">
        <f t="shared" si="6"/>
        <v>0</v>
      </c>
      <c r="M87" s="33"/>
      <c r="N87" s="33"/>
      <c r="O87" s="33"/>
      <c r="P87" s="35">
        <f t="shared" si="4"/>
        <v>0</v>
      </c>
      <c r="Q87" s="33"/>
      <c r="R87" s="33"/>
      <c r="S87" s="36"/>
      <c r="T87" s="37"/>
      <c r="U87" s="37"/>
      <c r="V87" s="37"/>
      <c r="W87" s="37"/>
    </row>
    <row r="88" spans="1:25" x14ac:dyDescent="0.25">
      <c r="A88" s="32" t="s">
        <v>237</v>
      </c>
      <c r="B88" s="32" t="s">
        <v>350</v>
      </c>
      <c r="C88" s="32" t="s">
        <v>351</v>
      </c>
      <c r="D88" s="32" t="s">
        <v>25</v>
      </c>
      <c r="E88" s="32"/>
      <c r="F88" s="32"/>
      <c r="G88" s="32"/>
      <c r="H88" s="33"/>
      <c r="I88" s="38">
        <f t="shared" si="5"/>
        <v>0</v>
      </c>
      <c r="J88" s="34"/>
      <c r="K88" s="33"/>
      <c r="L88" s="38">
        <f t="shared" si="6"/>
        <v>0</v>
      </c>
      <c r="M88" s="33"/>
      <c r="N88" s="33"/>
      <c r="O88" s="33"/>
      <c r="P88" s="33">
        <f t="shared" si="4"/>
        <v>0</v>
      </c>
      <c r="Q88" s="33"/>
      <c r="R88" s="33"/>
      <c r="S88" s="36"/>
      <c r="T88" s="37"/>
      <c r="U88" s="37"/>
      <c r="V88" s="37"/>
      <c r="W88" s="37"/>
    </row>
    <row r="89" spans="1:25" x14ac:dyDescent="0.25">
      <c r="A89" s="32" t="s">
        <v>237</v>
      </c>
      <c r="B89" s="32" t="s">
        <v>243</v>
      </c>
      <c r="C89" s="32" t="s">
        <v>244</v>
      </c>
      <c r="D89" s="32" t="s">
        <v>245</v>
      </c>
      <c r="E89" s="32"/>
      <c r="F89" s="32"/>
      <c r="G89" s="32"/>
      <c r="H89" s="33"/>
      <c r="I89" s="33">
        <f t="shared" si="5"/>
        <v>0</v>
      </c>
      <c r="J89" s="34"/>
      <c r="K89" s="33"/>
      <c r="L89" s="33">
        <f t="shared" si="6"/>
        <v>0</v>
      </c>
      <c r="M89" s="33"/>
      <c r="N89" s="33"/>
      <c r="O89" s="33"/>
      <c r="P89" s="33">
        <f t="shared" si="4"/>
        <v>0</v>
      </c>
      <c r="Q89" s="33"/>
      <c r="R89" s="33"/>
      <c r="S89" s="36"/>
      <c r="T89" s="37"/>
      <c r="U89" s="37"/>
      <c r="V89" s="37"/>
      <c r="W89" s="37"/>
    </row>
    <row r="90" spans="1:25" x14ac:dyDescent="0.25">
      <c r="A90" s="32" t="s">
        <v>237</v>
      </c>
      <c r="B90" s="32" t="s">
        <v>366</v>
      </c>
      <c r="C90" s="32" t="s">
        <v>367</v>
      </c>
      <c r="D90" s="32" t="s">
        <v>368</v>
      </c>
      <c r="E90" s="32"/>
      <c r="F90" s="32"/>
      <c r="G90" s="32"/>
      <c r="H90" s="33"/>
      <c r="I90" s="33">
        <f t="shared" si="5"/>
        <v>0</v>
      </c>
      <c r="J90" s="34"/>
      <c r="K90" s="33"/>
      <c r="L90" s="38">
        <f t="shared" si="6"/>
        <v>0</v>
      </c>
      <c r="M90" s="33"/>
      <c r="N90" s="33"/>
      <c r="O90" s="33"/>
      <c r="P90" s="33">
        <f t="shared" si="4"/>
        <v>0</v>
      </c>
      <c r="Q90" s="33"/>
      <c r="R90" s="33"/>
      <c r="S90" s="36"/>
      <c r="T90" s="37"/>
      <c r="U90" s="37"/>
      <c r="V90" s="37"/>
      <c r="W90" s="37"/>
    </row>
    <row r="91" spans="1:25" x14ac:dyDescent="0.25">
      <c r="A91" s="32" t="s">
        <v>237</v>
      </c>
      <c r="B91" s="32" t="s">
        <v>330</v>
      </c>
      <c r="C91" s="32" t="s">
        <v>331</v>
      </c>
      <c r="D91" s="32" t="s">
        <v>332</v>
      </c>
      <c r="E91" s="32"/>
      <c r="F91" s="32"/>
      <c r="G91" s="32"/>
      <c r="H91" s="33"/>
      <c r="I91" s="38">
        <f t="shared" si="5"/>
        <v>0</v>
      </c>
      <c r="J91" s="34"/>
      <c r="K91" s="33"/>
      <c r="L91" s="38">
        <f t="shared" si="6"/>
        <v>0</v>
      </c>
      <c r="M91" s="33"/>
      <c r="N91" s="33"/>
      <c r="O91" s="33"/>
      <c r="P91" s="33">
        <f t="shared" si="4"/>
        <v>0</v>
      </c>
      <c r="Q91" s="33"/>
      <c r="R91" s="33"/>
      <c r="S91" s="36"/>
      <c r="T91" s="37"/>
      <c r="U91" s="37"/>
      <c r="V91" s="37"/>
      <c r="W91" s="37"/>
      <c r="X91" t="str">
        <f>LEFT(B91,7)</f>
        <v>0542189</v>
      </c>
      <c r="Y91" t="str">
        <f>CONCATENATE($X$1,X91,$Y$1,$Z$1)</f>
        <v>ce.0542189@ac-nancy-metz.fr</v>
      </c>
    </row>
    <row r="92" spans="1:25" x14ac:dyDescent="0.25">
      <c r="A92" s="32" t="s">
        <v>5</v>
      </c>
      <c r="B92" s="32" t="s">
        <v>48</v>
      </c>
      <c r="C92" s="32" t="s">
        <v>49</v>
      </c>
      <c r="D92" s="32" t="s">
        <v>50</v>
      </c>
      <c r="E92" s="32"/>
      <c r="F92" s="32"/>
      <c r="G92" s="32"/>
      <c r="H92" s="33"/>
      <c r="I92" s="38">
        <f t="shared" si="5"/>
        <v>0</v>
      </c>
      <c r="J92" s="34"/>
      <c r="K92" s="33"/>
      <c r="L92" s="38">
        <f t="shared" si="6"/>
        <v>0</v>
      </c>
      <c r="M92" s="33"/>
      <c r="N92" s="33"/>
      <c r="O92" s="33"/>
      <c r="P92" s="38">
        <f t="shared" si="4"/>
        <v>0</v>
      </c>
      <c r="Q92" s="33"/>
      <c r="R92" s="33"/>
      <c r="S92" s="36"/>
      <c r="T92" s="37"/>
      <c r="U92" s="37"/>
      <c r="V92" s="37"/>
      <c r="W92" s="37"/>
    </row>
    <row r="93" spans="1:25" x14ac:dyDescent="0.25">
      <c r="A93" s="32" t="s">
        <v>5</v>
      </c>
      <c r="B93" s="32" t="s">
        <v>12</v>
      </c>
      <c r="C93" s="32" t="s">
        <v>13</v>
      </c>
      <c r="D93" s="32" t="s">
        <v>14</v>
      </c>
      <c r="E93" s="32"/>
      <c r="F93" s="32"/>
      <c r="G93" s="32"/>
      <c r="H93" s="33"/>
      <c r="I93" s="33">
        <f t="shared" si="5"/>
        <v>0</v>
      </c>
      <c r="J93" s="34"/>
      <c r="K93" s="33"/>
      <c r="L93" s="33">
        <f t="shared" si="6"/>
        <v>0</v>
      </c>
      <c r="M93" s="33"/>
      <c r="N93" s="33"/>
      <c r="O93" s="33"/>
      <c r="P93" s="33">
        <f t="shared" si="4"/>
        <v>0</v>
      </c>
      <c r="Q93" s="33"/>
      <c r="R93" s="33"/>
      <c r="S93" s="36"/>
      <c r="T93" s="37"/>
      <c r="U93" s="37"/>
      <c r="V93" s="37"/>
      <c r="W93" s="37"/>
    </row>
    <row r="94" spans="1:25" x14ac:dyDescent="0.25">
      <c r="A94" s="32" t="s">
        <v>5</v>
      </c>
      <c r="B94" s="32" t="s">
        <v>21</v>
      </c>
      <c r="C94" s="32" t="s">
        <v>22</v>
      </c>
      <c r="D94" s="32" t="s">
        <v>20</v>
      </c>
      <c r="E94" s="32"/>
      <c r="F94" s="32"/>
      <c r="G94" s="32"/>
      <c r="H94" s="33"/>
      <c r="I94" s="38">
        <f t="shared" si="5"/>
        <v>0</v>
      </c>
      <c r="J94" s="34"/>
      <c r="K94" s="33"/>
      <c r="L94" s="33">
        <f t="shared" si="6"/>
        <v>0</v>
      </c>
      <c r="M94" s="33"/>
      <c r="N94" s="33"/>
      <c r="O94" s="33"/>
      <c r="P94" s="38">
        <f t="shared" si="4"/>
        <v>0</v>
      </c>
      <c r="Q94" s="33"/>
      <c r="R94" s="33"/>
      <c r="S94" s="36"/>
      <c r="T94" s="37"/>
      <c r="U94" s="37"/>
      <c r="V94" s="37"/>
      <c r="W94" s="37"/>
    </row>
    <row r="95" spans="1:25" x14ac:dyDescent="0.25">
      <c r="A95" s="32" t="s">
        <v>237</v>
      </c>
      <c r="B95" s="32" t="s">
        <v>323</v>
      </c>
      <c r="C95" s="32" t="s">
        <v>324</v>
      </c>
      <c r="D95" s="32" t="s">
        <v>325</v>
      </c>
      <c r="E95" s="32"/>
      <c r="F95" s="32"/>
      <c r="G95" s="32"/>
      <c r="H95" s="33"/>
      <c r="I95" s="38">
        <f t="shared" si="5"/>
        <v>0</v>
      </c>
      <c r="J95" s="34"/>
      <c r="K95" s="33"/>
      <c r="L95" s="33">
        <f t="shared" si="6"/>
        <v>0</v>
      </c>
      <c r="M95" s="33"/>
      <c r="N95" s="33"/>
      <c r="O95" s="33"/>
      <c r="P95" s="33">
        <f t="shared" si="4"/>
        <v>0</v>
      </c>
      <c r="Q95" s="33"/>
      <c r="R95" s="33"/>
      <c r="S95" s="36"/>
      <c r="T95" s="37"/>
      <c r="U95" s="37"/>
      <c r="V95" s="37"/>
      <c r="W95" s="37"/>
      <c r="X95" t="str">
        <f>LEFT(B95,7)</f>
        <v>0542349</v>
      </c>
      <c r="Y95" t="str">
        <f>CONCATENATE($X$1,X95,$Y$1,$Z$1)</f>
        <v>ce.0542349@ac-nancy-metz.fr</v>
      </c>
    </row>
    <row r="96" spans="1:25" x14ac:dyDescent="0.25">
      <c r="A96" s="32" t="s">
        <v>237</v>
      </c>
      <c r="B96" s="32" t="s">
        <v>397</v>
      </c>
      <c r="C96" s="32" t="s">
        <v>398</v>
      </c>
      <c r="D96" s="32" t="s">
        <v>399</v>
      </c>
      <c r="E96" s="32"/>
      <c r="F96" s="32"/>
      <c r="G96" s="32"/>
      <c r="H96" s="33"/>
      <c r="I96" s="35">
        <f t="shared" si="5"/>
        <v>0</v>
      </c>
      <c r="J96" s="34"/>
      <c r="K96" s="33"/>
      <c r="L96" s="33">
        <f t="shared" si="6"/>
        <v>0</v>
      </c>
      <c r="M96" s="33"/>
      <c r="N96" s="33"/>
      <c r="O96" s="33"/>
      <c r="P96" s="33">
        <f t="shared" si="4"/>
        <v>0</v>
      </c>
      <c r="Q96" s="33"/>
      <c r="R96" s="33"/>
      <c r="S96" s="36"/>
      <c r="T96" s="37"/>
      <c r="U96" s="37"/>
      <c r="V96" s="37"/>
      <c r="W96" s="37"/>
    </row>
    <row r="97" spans="1:25" x14ac:dyDescent="0.25">
      <c r="A97" s="32" t="s">
        <v>237</v>
      </c>
      <c r="B97" s="32" t="s">
        <v>296</v>
      </c>
      <c r="C97" s="32" t="s">
        <v>297</v>
      </c>
      <c r="D97" s="32" t="s">
        <v>298</v>
      </c>
      <c r="E97" s="32"/>
      <c r="F97" s="32"/>
      <c r="G97" s="32"/>
      <c r="H97" s="33"/>
      <c r="I97" s="35">
        <f t="shared" si="5"/>
        <v>0</v>
      </c>
      <c r="J97" s="34"/>
      <c r="K97" s="33"/>
      <c r="L97" s="35">
        <f t="shared" si="6"/>
        <v>0</v>
      </c>
      <c r="M97" s="33"/>
      <c r="N97" s="33"/>
      <c r="O97" s="33"/>
      <c r="P97" s="38">
        <f t="shared" si="4"/>
        <v>0</v>
      </c>
      <c r="Q97" s="33"/>
      <c r="R97" s="33"/>
      <c r="S97" s="36"/>
      <c r="T97" s="37"/>
      <c r="U97" s="37"/>
      <c r="V97" s="37"/>
      <c r="W97" s="37"/>
    </row>
    <row r="98" spans="1:25" x14ac:dyDescent="0.25">
      <c r="A98" s="32" t="s">
        <v>5</v>
      </c>
      <c r="B98" s="32" t="s">
        <v>51</v>
      </c>
      <c r="C98" s="32" t="s">
        <v>52</v>
      </c>
      <c r="D98" s="32" t="s">
        <v>53</v>
      </c>
      <c r="E98" s="32"/>
      <c r="F98" s="32"/>
      <c r="G98" s="32"/>
      <c r="H98" s="33"/>
      <c r="I98" s="38">
        <f t="shared" si="5"/>
        <v>0</v>
      </c>
      <c r="J98" s="34"/>
      <c r="K98" s="33"/>
      <c r="L98" s="33">
        <f t="shared" si="6"/>
        <v>0</v>
      </c>
      <c r="M98" s="33"/>
      <c r="N98" s="33"/>
      <c r="O98" s="33"/>
      <c r="P98" s="33">
        <f t="shared" si="4"/>
        <v>0</v>
      </c>
      <c r="Q98" s="33"/>
      <c r="R98" s="33"/>
      <c r="S98" s="36"/>
      <c r="T98" s="37"/>
      <c r="U98" s="37"/>
      <c r="V98" s="37"/>
      <c r="W98" s="37"/>
      <c r="X98" t="str">
        <f>LEFT(B98,7)</f>
        <v>0550002</v>
      </c>
      <c r="Y98" t="str">
        <f>CONCATENATE($X$1,X98,$Y$1,$Z$1)</f>
        <v>ce.0550002@ac-nancy-metz.fr</v>
      </c>
    </row>
    <row r="99" spans="1:25" x14ac:dyDescent="0.25">
      <c r="A99" s="32" t="s">
        <v>160</v>
      </c>
      <c r="B99" s="32" t="s">
        <v>185</v>
      </c>
      <c r="C99" s="32" t="s">
        <v>186</v>
      </c>
      <c r="D99" s="32" t="s">
        <v>187</v>
      </c>
      <c r="E99" s="32"/>
      <c r="F99" s="32"/>
      <c r="G99" s="32"/>
      <c r="H99" s="33"/>
      <c r="I99" s="33">
        <f t="shared" si="5"/>
        <v>0</v>
      </c>
      <c r="J99" s="34"/>
      <c r="K99" s="33"/>
      <c r="L99" s="33">
        <f t="shared" si="6"/>
        <v>0</v>
      </c>
      <c r="M99" s="33"/>
      <c r="N99" s="33"/>
      <c r="O99" s="33"/>
      <c r="P99" s="33">
        <f t="shared" si="4"/>
        <v>0</v>
      </c>
      <c r="Q99" s="33"/>
      <c r="R99" s="33"/>
      <c r="S99" s="36"/>
      <c r="T99" s="37"/>
      <c r="U99" s="37"/>
      <c r="V99" s="37"/>
      <c r="W99" s="37"/>
    </row>
    <row r="100" spans="1:25" x14ac:dyDescent="0.25">
      <c r="A100" s="32" t="s">
        <v>160</v>
      </c>
      <c r="B100" s="32" t="s">
        <v>188</v>
      </c>
      <c r="C100" s="32" t="s">
        <v>189</v>
      </c>
      <c r="D100" s="32" t="s">
        <v>187</v>
      </c>
      <c r="E100" s="32"/>
      <c r="F100" s="32"/>
      <c r="G100" s="32"/>
      <c r="H100" s="33"/>
      <c r="I100" s="33">
        <f t="shared" si="5"/>
        <v>0</v>
      </c>
      <c r="J100" s="34"/>
      <c r="K100" s="33"/>
      <c r="L100" s="33">
        <f t="shared" si="6"/>
        <v>0</v>
      </c>
      <c r="M100" s="33"/>
      <c r="N100" s="33"/>
      <c r="O100" s="33"/>
      <c r="P100" s="33">
        <f t="shared" si="4"/>
        <v>0</v>
      </c>
      <c r="Q100" s="33"/>
      <c r="R100" s="33"/>
      <c r="S100" s="36"/>
      <c r="T100" s="37"/>
      <c r="U100" s="37"/>
      <c r="V100" s="37"/>
      <c r="W100" s="37"/>
    </row>
    <row r="101" spans="1:25" x14ac:dyDescent="0.25">
      <c r="A101" s="32" t="s">
        <v>237</v>
      </c>
      <c r="B101" s="32" t="s">
        <v>411</v>
      </c>
      <c r="C101" s="32" t="s">
        <v>200</v>
      </c>
      <c r="D101" s="32" t="s">
        <v>412</v>
      </c>
      <c r="E101" s="32"/>
      <c r="F101" s="32"/>
      <c r="G101" s="32"/>
      <c r="H101" s="33"/>
      <c r="I101" s="33">
        <f t="shared" si="5"/>
        <v>0</v>
      </c>
      <c r="J101" s="34"/>
      <c r="K101" s="33"/>
      <c r="L101" s="33">
        <f t="shared" si="6"/>
        <v>0</v>
      </c>
      <c r="M101" s="33"/>
      <c r="N101" s="33"/>
      <c r="O101" s="33"/>
      <c r="P101" s="33">
        <f t="shared" si="4"/>
        <v>0</v>
      </c>
      <c r="Q101" s="33"/>
      <c r="R101" s="33"/>
      <c r="S101" s="36"/>
      <c r="T101" s="37"/>
      <c r="U101" s="37"/>
      <c r="V101" s="37"/>
      <c r="W101" s="37"/>
    </row>
    <row r="102" spans="1:25" x14ac:dyDescent="0.25">
      <c r="A102" s="32" t="s">
        <v>237</v>
      </c>
      <c r="B102" s="32" t="s">
        <v>413</v>
      </c>
      <c r="C102" s="32" t="s">
        <v>414</v>
      </c>
      <c r="D102" s="32" t="s">
        <v>415</v>
      </c>
      <c r="E102" s="32"/>
      <c r="F102" s="32"/>
      <c r="G102" s="32"/>
      <c r="H102" s="33"/>
      <c r="I102" s="33">
        <f t="shared" si="5"/>
        <v>0</v>
      </c>
      <c r="J102" s="34"/>
      <c r="K102" s="33"/>
      <c r="L102" s="33">
        <f t="shared" si="6"/>
        <v>0</v>
      </c>
      <c r="M102" s="33"/>
      <c r="N102" s="33"/>
      <c r="O102" s="33"/>
      <c r="P102" s="33">
        <f t="shared" si="4"/>
        <v>0</v>
      </c>
      <c r="Q102" s="33"/>
      <c r="R102" s="33"/>
      <c r="S102" s="36"/>
      <c r="T102" s="37"/>
      <c r="U102" s="37"/>
      <c r="V102" s="37"/>
      <c r="W102" s="37"/>
    </row>
    <row r="103" spans="1:25" x14ac:dyDescent="0.25">
      <c r="A103" s="32" t="s">
        <v>5</v>
      </c>
      <c r="B103" s="32" t="s">
        <v>54</v>
      </c>
      <c r="C103" s="32" t="s">
        <v>55</v>
      </c>
      <c r="D103" s="32" t="s">
        <v>56</v>
      </c>
      <c r="E103" s="32"/>
      <c r="F103" s="32"/>
      <c r="G103" s="32"/>
      <c r="H103" s="33"/>
      <c r="I103" s="38">
        <f t="shared" si="5"/>
        <v>0</v>
      </c>
      <c r="J103" s="34"/>
      <c r="K103" s="33"/>
      <c r="L103" s="35">
        <f t="shared" si="6"/>
        <v>0</v>
      </c>
      <c r="M103" s="33"/>
      <c r="N103" s="33"/>
      <c r="O103" s="33"/>
      <c r="P103" s="35">
        <f t="shared" si="4"/>
        <v>0</v>
      </c>
      <c r="Q103" s="33"/>
      <c r="R103" s="33"/>
      <c r="S103" s="36"/>
      <c r="T103" s="37"/>
      <c r="U103" s="37"/>
      <c r="V103" s="37"/>
      <c r="W103" s="37"/>
    </row>
    <row r="104" spans="1:25" x14ac:dyDescent="0.25">
      <c r="A104" s="32" t="s">
        <v>237</v>
      </c>
      <c r="B104" s="32" t="s">
        <v>418</v>
      </c>
      <c r="C104" s="32" t="s">
        <v>419</v>
      </c>
      <c r="D104" s="32" t="s">
        <v>420</v>
      </c>
      <c r="E104" s="32"/>
      <c r="F104" s="32"/>
      <c r="G104" s="32"/>
      <c r="H104" s="33"/>
      <c r="I104" s="33">
        <f t="shared" si="5"/>
        <v>0</v>
      </c>
      <c r="J104" s="34"/>
      <c r="K104" s="33"/>
      <c r="L104" s="33">
        <f t="shared" si="6"/>
        <v>0</v>
      </c>
      <c r="M104" s="33"/>
      <c r="N104" s="33"/>
      <c r="O104" s="33"/>
      <c r="P104" s="33">
        <f t="shared" si="4"/>
        <v>0</v>
      </c>
      <c r="Q104" s="33"/>
      <c r="R104" s="33"/>
      <c r="S104" s="36"/>
      <c r="T104" s="37"/>
      <c r="U104" s="37"/>
      <c r="V104" s="37"/>
      <c r="W104" s="37"/>
    </row>
    <row r="105" spans="1:25" x14ac:dyDescent="0.25">
      <c r="A105" s="32" t="s">
        <v>237</v>
      </c>
      <c r="B105" s="32" t="s">
        <v>421</v>
      </c>
      <c r="C105" s="32" t="s">
        <v>422</v>
      </c>
      <c r="D105" s="32" t="s">
        <v>423</v>
      </c>
      <c r="E105" s="32"/>
      <c r="F105" s="32"/>
      <c r="G105" s="32"/>
      <c r="H105" s="33"/>
      <c r="I105" s="33">
        <f t="shared" si="5"/>
        <v>0</v>
      </c>
      <c r="J105" s="34"/>
      <c r="K105" s="33"/>
      <c r="L105" s="33">
        <f t="shared" si="6"/>
        <v>0</v>
      </c>
      <c r="M105" s="33"/>
      <c r="N105" s="33"/>
      <c r="O105" s="33"/>
      <c r="P105" s="33">
        <f t="shared" si="4"/>
        <v>0</v>
      </c>
      <c r="Q105" s="33"/>
      <c r="R105" s="33"/>
      <c r="S105" s="36"/>
      <c r="T105" s="37"/>
      <c r="U105" s="37"/>
      <c r="V105" s="37"/>
      <c r="W105" s="37"/>
    </row>
    <row r="106" spans="1:25" x14ac:dyDescent="0.25">
      <c r="A106" s="32" t="s">
        <v>237</v>
      </c>
      <c r="B106" s="32" t="s">
        <v>424</v>
      </c>
      <c r="C106" s="32" t="s">
        <v>288</v>
      </c>
      <c r="D106" s="32" t="s">
        <v>425</v>
      </c>
      <c r="E106" s="32"/>
      <c r="F106" s="32"/>
      <c r="G106" s="32"/>
      <c r="H106" s="33"/>
      <c r="I106" s="38">
        <f t="shared" si="5"/>
        <v>0</v>
      </c>
      <c r="J106" s="34"/>
      <c r="K106" s="33"/>
      <c r="L106" s="33">
        <f t="shared" si="6"/>
        <v>0</v>
      </c>
      <c r="M106" s="33"/>
      <c r="N106" s="33"/>
      <c r="O106" s="33"/>
      <c r="P106" s="33">
        <f t="shared" si="4"/>
        <v>0</v>
      </c>
      <c r="Q106" s="33"/>
      <c r="R106" s="33"/>
      <c r="S106" s="36"/>
      <c r="T106" s="37"/>
      <c r="U106" s="37"/>
      <c r="V106" s="37"/>
      <c r="W106" s="37"/>
      <c r="X106" t="str">
        <f>LEFT(B106,7)</f>
        <v>0550012</v>
      </c>
      <c r="Y106" t="str">
        <f t="shared" ref="Y106:Y107" si="7">CONCATENATE($X$1,X106,$Y$1,$Z$1)</f>
        <v>ce.0550012@ac-nancy-metz.fr</v>
      </c>
    </row>
    <row r="107" spans="1:25" x14ac:dyDescent="0.25">
      <c r="A107" s="32" t="s">
        <v>237</v>
      </c>
      <c r="B107" s="32" t="s">
        <v>426</v>
      </c>
      <c r="C107" s="32" t="s">
        <v>427</v>
      </c>
      <c r="D107" s="32" t="s">
        <v>428</v>
      </c>
      <c r="E107" s="32"/>
      <c r="F107" s="32"/>
      <c r="G107" s="32"/>
      <c r="H107" s="33"/>
      <c r="I107" s="38">
        <f t="shared" si="5"/>
        <v>0</v>
      </c>
      <c r="J107" s="34"/>
      <c r="K107" s="33"/>
      <c r="L107" s="38">
        <f t="shared" si="6"/>
        <v>0</v>
      </c>
      <c r="M107" s="33"/>
      <c r="N107" s="33"/>
      <c r="O107" s="33"/>
      <c r="P107" s="38">
        <f t="shared" si="4"/>
        <v>0</v>
      </c>
      <c r="Q107" s="33"/>
      <c r="R107" s="33"/>
      <c r="S107" s="36"/>
      <c r="T107" s="37"/>
      <c r="U107" s="37"/>
      <c r="V107" s="37"/>
      <c r="W107" s="37"/>
      <c r="X107" t="str">
        <f>LEFT(B107,7)</f>
        <v>0550013</v>
      </c>
      <c r="Y107" t="str">
        <f t="shared" si="7"/>
        <v>ce.0550013@ac-nancy-metz.fr</v>
      </c>
    </row>
    <row r="108" spans="1:25" x14ac:dyDescent="0.25">
      <c r="A108" s="32" t="s">
        <v>237</v>
      </c>
      <c r="B108" s="32" t="s">
        <v>429</v>
      </c>
      <c r="C108" s="32" t="s">
        <v>430</v>
      </c>
      <c r="D108" s="32" t="s">
        <v>431</v>
      </c>
      <c r="E108" s="32"/>
      <c r="F108" s="32"/>
      <c r="G108" s="32"/>
      <c r="H108" s="33"/>
      <c r="I108" s="33">
        <f t="shared" si="5"/>
        <v>0</v>
      </c>
      <c r="J108" s="34"/>
      <c r="K108" s="33"/>
      <c r="L108" s="33">
        <f t="shared" si="6"/>
        <v>0</v>
      </c>
      <c r="M108" s="33"/>
      <c r="N108" s="33"/>
      <c r="O108" s="33"/>
      <c r="P108" s="33">
        <f t="shared" si="4"/>
        <v>0</v>
      </c>
      <c r="Q108" s="33"/>
      <c r="R108" s="33"/>
      <c r="S108" s="36"/>
      <c r="T108" s="37"/>
      <c r="U108" s="37"/>
      <c r="V108" s="37"/>
      <c r="W108" s="37"/>
    </row>
    <row r="109" spans="1:25" x14ac:dyDescent="0.25">
      <c r="A109" s="32" t="s">
        <v>237</v>
      </c>
      <c r="B109" s="32" t="s">
        <v>432</v>
      </c>
      <c r="C109" s="32" t="s">
        <v>433</v>
      </c>
      <c r="D109" s="32" t="s">
        <v>434</v>
      </c>
      <c r="E109" s="32"/>
      <c r="F109" s="32"/>
      <c r="G109" s="32"/>
      <c r="H109" s="33"/>
      <c r="I109" s="33">
        <f t="shared" si="5"/>
        <v>0</v>
      </c>
      <c r="J109" s="34"/>
      <c r="K109" s="33"/>
      <c r="L109" s="33">
        <f t="shared" si="6"/>
        <v>0</v>
      </c>
      <c r="M109" s="33"/>
      <c r="N109" s="33"/>
      <c r="O109" s="33"/>
      <c r="P109" s="33">
        <f t="shared" si="4"/>
        <v>0</v>
      </c>
      <c r="Q109" s="33"/>
      <c r="R109" s="33"/>
      <c r="S109" s="36"/>
      <c r="T109" s="37"/>
      <c r="U109" s="37"/>
      <c r="V109" s="37"/>
      <c r="W109" s="37"/>
    </row>
    <row r="110" spans="1:25" x14ac:dyDescent="0.25">
      <c r="A110" s="32" t="s">
        <v>237</v>
      </c>
      <c r="B110" s="32" t="s">
        <v>435</v>
      </c>
      <c r="C110" s="32" t="s">
        <v>76</v>
      </c>
      <c r="D110" s="32" t="s">
        <v>436</v>
      </c>
      <c r="E110" s="32"/>
      <c r="F110" s="32"/>
      <c r="G110" s="32"/>
      <c r="H110" s="33"/>
      <c r="I110" s="33">
        <f t="shared" si="5"/>
        <v>0</v>
      </c>
      <c r="J110" s="34"/>
      <c r="K110" s="33"/>
      <c r="L110" s="33">
        <f t="shared" si="6"/>
        <v>0</v>
      </c>
      <c r="M110" s="33"/>
      <c r="N110" s="33"/>
      <c r="O110" s="33"/>
      <c r="P110" s="33">
        <f t="shared" si="4"/>
        <v>0</v>
      </c>
      <c r="Q110" s="33"/>
      <c r="R110" s="33"/>
      <c r="S110" s="36"/>
      <c r="T110" s="37"/>
      <c r="U110" s="37"/>
      <c r="V110" s="37"/>
      <c r="W110" s="37"/>
    </row>
    <row r="111" spans="1:25" x14ac:dyDescent="0.25">
      <c r="A111" s="32" t="s">
        <v>237</v>
      </c>
      <c r="B111" s="32" t="s">
        <v>440</v>
      </c>
      <c r="C111" s="32" t="s">
        <v>441</v>
      </c>
      <c r="D111" s="32" t="s">
        <v>59</v>
      </c>
      <c r="E111" s="32"/>
      <c r="F111" s="32"/>
      <c r="G111" s="32"/>
      <c r="H111" s="33"/>
      <c r="I111" s="33">
        <f t="shared" si="5"/>
        <v>0</v>
      </c>
      <c r="J111" s="34"/>
      <c r="K111" s="33"/>
      <c r="L111" s="33">
        <f t="shared" si="6"/>
        <v>0</v>
      </c>
      <c r="M111" s="33"/>
      <c r="N111" s="33"/>
      <c r="O111" s="33"/>
      <c r="P111" s="33">
        <f t="shared" si="4"/>
        <v>0</v>
      </c>
      <c r="Q111" s="33"/>
      <c r="R111" s="33"/>
      <c r="S111" s="36"/>
      <c r="T111" s="37"/>
      <c r="U111" s="37"/>
      <c r="V111" s="37"/>
      <c r="W111" s="37"/>
    </row>
    <row r="112" spans="1:25" x14ac:dyDescent="0.25">
      <c r="A112" s="32" t="s">
        <v>237</v>
      </c>
      <c r="B112" s="32" t="s">
        <v>445</v>
      </c>
      <c r="C112" s="32" t="s">
        <v>446</v>
      </c>
      <c r="D112" s="32" t="s">
        <v>447</v>
      </c>
      <c r="E112" s="32"/>
      <c r="F112" s="32"/>
      <c r="G112" s="32"/>
      <c r="H112" s="33"/>
      <c r="I112" s="38">
        <f t="shared" si="5"/>
        <v>0</v>
      </c>
      <c r="J112" s="34"/>
      <c r="K112" s="33"/>
      <c r="L112" s="38">
        <f t="shared" si="6"/>
        <v>0</v>
      </c>
      <c r="M112" s="33"/>
      <c r="N112" s="33"/>
      <c r="O112" s="33"/>
      <c r="P112" s="38">
        <f t="shared" si="4"/>
        <v>0</v>
      </c>
      <c r="Q112" s="33"/>
      <c r="R112" s="33"/>
      <c r="S112" s="36"/>
      <c r="T112" s="37"/>
      <c r="U112" s="37"/>
      <c r="V112" s="37"/>
      <c r="W112" s="37"/>
    </row>
    <row r="113" spans="1:25" x14ac:dyDescent="0.25">
      <c r="A113" s="32" t="s">
        <v>237</v>
      </c>
      <c r="B113" s="32" t="s">
        <v>448</v>
      </c>
      <c r="C113" s="32" t="s">
        <v>449</v>
      </c>
      <c r="D113" s="32" t="s">
        <v>450</v>
      </c>
      <c r="E113" s="32"/>
      <c r="F113" s="32"/>
      <c r="G113" s="32"/>
      <c r="H113" s="33"/>
      <c r="I113" s="38">
        <f t="shared" si="5"/>
        <v>0</v>
      </c>
      <c r="J113" s="34"/>
      <c r="K113" s="33"/>
      <c r="L113" s="38">
        <f t="shared" si="6"/>
        <v>0</v>
      </c>
      <c r="M113" s="33"/>
      <c r="N113" s="33"/>
      <c r="O113" s="33"/>
      <c r="P113" s="35">
        <f t="shared" si="4"/>
        <v>0</v>
      </c>
      <c r="Q113" s="33"/>
      <c r="R113" s="33"/>
      <c r="S113" s="36"/>
      <c r="T113" s="37"/>
      <c r="U113" s="37"/>
      <c r="V113" s="37"/>
      <c r="W113" s="37"/>
    </row>
    <row r="114" spans="1:25" x14ac:dyDescent="0.25">
      <c r="A114" s="32" t="s">
        <v>237</v>
      </c>
      <c r="B114" s="32" t="s">
        <v>451</v>
      </c>
      <c r="C114" s="32" t="s">
        <v>452</v>
      </c>
      <c r="D114" s="32" t="s">
        <v>62</v>
      </c>
      <c r="E114" s="32"/>
      <c r="F114" s="32"/>
      <c r="G114" s="32"/>
      <c r="H114" s="33"/>
      <c r="I114" s="33">
        <f t="shared" si="5"/>
        <v>0</v>
      </c>
      <c r="J114" s="34"/>
      <c r="K114" s="33"/>
      <c r="L114" s="33">
        <f t="shared" si="6"/>
        <v>0</v>
      </c>
      <c r="M114" s="33"/>
      <c r="N114" s="33"/>
      <c r="O114" s="33"/>
      <c r="P114" s="33">
        <f t="shared" si="4"/>
        <v>0</v>
      </c>
      <c r="Q114" s="33"/>
      <c r="R114" s="33"/>
      <c r="S114" s="36"/>
      <c r="T114" s="37"/>
      <c r="U114" s="37"/>
      <c r="V114" s="37"/>
      <c r="W114" s="37"/>
    </row>
    <row r="115" spans="1:25" x14ac:dyDescent="0.25">
      <c r="A115" s="32" t="s">
        <v>5</v>
      </c>
      <c r="B115" s="32" t="s">
        <v>60</v>
      </c>
      <c r="C115" s="32" t="s">
        <v>61</v>
      </c>
      <c r="D115" s="32" t="s">
        <v>62</v>
      </c>
      <c r="E115" s="32"/>
      <c r="F115" s="32"/>
      <c r="G115" s="32"/>
      <c r="H115" s="33"/>
      <c r="I115" s="33">
        <f t="shared" si="5"/>
        <v>0</v>
      </c>
      <c r="J115" s="34"/>
      <c r="K115" s="33"/>
      <c r="L115" s="33">
        <f t="shared" si="6"/>
        <v>0</v>
      </c>
      <c r="M115" s="33"/>
      <c r="N115" s="33"/>
      <c r="O115" s="33"/>
      <c r="P115" s="33">
        <f t="shared" si="4"/>
        <v>0</v>
      </c>
      <c r="Q115" s="33"/>
      <c r="R115" s="33"/>
      <c r="S115" s="36"/>
      <c r="T115" s="37"/>
      <c r="U115" s="37"/>
      <c r="V115" s="37"/>
      <c r="W115" s="37"/>
    </row>
    <row r="116" spans="1:25" x14ac:dyDescent="0.25">
      <c r="A116" s="32" t="s">
        <v>160</v>
      </c>
      <c r="B116" s="32" t="s">
        <v>190</v>
      </c>
      <c r="C116" s="32" t="s">
        <v>191</v>
      </c>
      <c r="D116" s="32" t="s">
        <v>62</v>
      </c>
      <c r="E116" s="32"/>
      <c r="F116" s="32"/>
      <c r="G116" s="32"/>
      <c r="H116" s="33"/>
      <c r="I116" s="38">
        <f t="shared" si="5"/>
        <v>0</v>
      </c>
      <c r="J116" s="34"/>
      <c r="K116" s="33"/>
      <c r="L116" s="38">
        <f t="shared" si="6"/>
        <v>0</v>
      </c>
      <c r="M116" s="33"/>
      <c r="N116" s="33"/>
      <c r="O116" s="33"/>
      <c r="P116" s="33">
        <f t="shared" si="4"/>
        <v>0</v>
      </c>
      <c r="Q116" s="33"/>
      <c r="R116" s="33"/>
      <c r="S116" s="36"/>
      <c r="T116" s="37"/>
      <c r="U116" s="37"/>
      <c r="V116" s="37"/>
      <c r="W116" s="37"/>
    </row>
    <row r="117" spans="1:25" x14ac:dyDescent="0.25">
      <c r="A117" s="32" t="s">
        <v>5</v>
      </c>
      <c r="B117" s="32" t="s">
        <v>57</v>
      </c>
      <c r="C117" s="32" t="s">
        <v>58</v>
      </c>
      <c r="D117" s="32" t="s">
        <v>59</v>
      </c>
      <c r="E117" s="32"/>
      <c r="F117" s="32">
        <v>1</v>
      </c>
      <c r="G117" s="32"/>
      <c r="H117" s="33"/>
      <c r="I117" s="38">
        <f t="shared" si="5"/>
        <v>1</v>
      </c>
      <c r="J117" s="34"/>
      <c r="K117" s="33"/>
      <c r="L117" s="35">
        <f t="shared" si="6"/>
        <v>0</v>
      </c>
      <c r="M117" s="33"/>
      <c r="N117" s="33"/>
      <c r="O117" s="33"/>
      <c r="P117" s="35">
        <f t="shared" si="4"/>
        <v>0</v>
      </c>
      <c r="Q117" s="33"/>
      <c r="R117" s="33"/>
      <c r="S117" s="36"/>
      <c r="T117" s="37"/>
      <c r="U117" s="37"/>
      <c r="V117" s="37"/>
      <c r="W117" s="37"/>
      <c r="X117" t="str">
        <f>LEFT(B117,7)</f>
        <v>0550072</v>
      </c>
      <c r="Y117" t="str">
        <f>CONCATENATE($X$1,X117,$Y$1,$Z$1)</f>
        <v>ce.0550072@ac-nancy-metz.fr</v>
      </c>
    </row>
    <row r="118" spans="1:25" x14ac:dyDescent="0.25">
      <c r="A118" s="32" t="s">
        <v>237</v>
      </c>
      <c r="B118" s="32" t="s">
        <v>406</v>
      </c>
      <c r="C118" s="32" t="s">
        <v>407</v>
      </c>
      <c r="D118" s="32" t="s">
        <v>187</v>
      </c>
      <c r="E118" s="32"/>
      <c r="F118" s="32"/>
      <c r="G118" s="32"/>
      <c r="H118" s="33"/>
      <c r="I118" s="33">
        <f t="shared" si="5"/>
        <v>0</v>
      </c>
      <c r="J118" s="34"/>
      <c r="K118" s="33"/>
      <c r="L118" s="33">
        <f t="shared" si="6"/>
        <v>0</v>
      </c>
      <c r="M118" s="33"/>
      <c r="N118" s="33"/>
      <c r="O118" s="33"/>
      <c r="P118" s="33">
        <f t="shared" si="4"/>
        <v>0</v>
      </c>
      <c r="Q118" s="33"/>
      <c r="R118" s="33"/>
      <c r="S118" s="36"/>
      <c r="T118" s="37"/>
      <c r="U118" s="37"/>
      <c r="V118" s="37"/>
      <c r="W118" s="37"/>
    </row>
    <row r="119" spans="1:25" x14ac:dyDescent="0.25">
      <c r="A119" s="32" t="s">
        <v>237</v>
      </c>
      <c r="B119" s="32" t="s">
        <v>408</v>
      </c>
      <c r="C119" s="32" t="s">
        <v>409</v>
      </c>
      <c r="D119" s="32" t="s">
        <v>187</v>
      </c>
      <c r="E119" s="32"/>
      <c r="F119" s="32"/>
      <c r="G119" s="32"/>
      <c r="H119" s="33"/>
      <c r="I119" s="33">
        <f t="shared" si="5"/>
        <v>0</v>
      </c>
      <c r="J119" s="34"/>
      <c r="K119" s="33"/>
      <c r="L119" s="38">
        <f t="shared" si="6"/>
        <v>0</v>
      </c>
      <c r="M119" s="33"/>
      <c r="N119" s="33"/>
      <c r="O119" s="33"/>
      <c r="P119" s="38">
        <f t="shared" si="4"/>
        <v>0</v>
      </c>
      <c r="Q119" s="33"/>
      <c r="R119" s="33"/>
      <c r="S119" s="36"/>
      <c r="T119" s="37"/>
      <c r="U119" s="37"/>
      <c r="V119" s="37"/>
      <c r="W119" s="37"/>
    </row>
    <row r="120" spans="1:25" x14ac:dyDescent="0.25">
      <c r="A120" s="32" t="s">
        <v>237</v>
      </c>
      <c r="B120" s="32" t="s">
        <v>453</v>
      </c>
      <c r="C120" s="32" t="s">
        <v>454</v>
      </c>
      <c r="D120" s="32" t="s">
        <v>62</v>
      </c>
      <c r="E120" s="32"/>
      <c r="F120" s="32">
        <v>0.4</v>
      </c>
      <c r="G120" s="32"/>
      <c r="H120" s="33"/>
      <c r="I120" s="33">
        <f t="shared" si="5"/>
        <v>0.4</v>
      </c>
      <c r="J120" s="34"/>
      <c r="K120" s="33"/>
      <c r="L120" s="35">
        <f t="shared" si="6"/>
        <v>0</v>
      </c>
      <c r="M120" s="33"/>
      <c r="N120" s="33"/>
      <c r="O120" s="33"/>
      <c r="P120" s="35">
        <f t="shared" si="4"/>
        <v>0</v>
      </c>
      <c r="Q120" s="33"/>
      <c r="R120" s="33"/>
      <c r="S120" s="36"/>
      <c r="T120" s="37"/>
      <c r="U120" s="37"/>
      <c r="V120" s="37"/>
      <c r="W120" s="37"/>
    </row>
    <row r="121" spans="1:25" x14ac:dyDescent="0.25">
      <c r="A121" s="32" t="s">
        <v>237</v>
      </c>
      <c r="B121" s="32" t="s">
        <v>442</v>
      </c>
      <c r="C121" s="32" t="s">
        <v>443</v>
      </c>
      <c r="D121" s="32" t="s">
        <v>444</v>
      </c>
      <c r="E121" s="32"/>
      <c r="F121" s="32"/>
      <c r="G121" s="32"/>
      <c r="H121" s="33"/>
      <c r="I121" s="38">
        <f t="shared" si="5"/>
        <v>0</v>
      </c>
      <c r="J121" s="34"/>
      <c r="K121" s="33"/>
      <c r="L121" s="33">
        <f t="shared" si="6"/>
        <v>0</v>
      </c>
      <c r="M121" s="33"/>
      <c r="N121" s="33"/>
      <c r="O121" s="33"/>
      <c r="P121" s="35">
        <f t="shared" si="4"/>
        <v>0</v>
      </c>
      <c r="Q121" s="33"/>
      <c r="R121" s="33"/>
      <c r="S121" s="36"/>
      <c r="T121" s="37"/>
      <c r="U121" s="37"/>
      <c r="V121" s="37"/>
      <c r="W121" s="37"/>
      <c r="X121" t="str">
        <f>LEFT(B121,7)</f>
        <v>0550759</v>
      </c>
      <c r="Y121" t="str">
        <f>CONCATENATE($X$1,X121,$Y$1,$Z$1)</f>
        <v>ce.0550759@ac-nancy-metz.fr</v>
      </c>
    </row>
    <row r="122" spans="1:25" x14ac:dyDescent="0.25">
      <c r="A122" s="32" t="s">
        <v>237</v>
      </c>
      <c r="B122" s="32" t="s">
        <v>437</v>
      </c>
      <c r="C122" s="32" t="s">
        <v>438</v>
      </c>
      <c r="D122" s="32" t="s">
        <v>439</v>
      </c>
      <c r="E122" s="32"/>
      <c r="F122" s="32"/>
      <c r="G122" s="32"/>
      <c r="H122" s="33"/>
      <c r="I122" s="35">
        <f t="shared" si="5"/>
        <v>0</v>
      </c>
      <c r="J122" s="34"/>
      <c r="K122" s="33"/>
      <c r="L122" s="35">
        <f t="shared" si="6"/>
        <v>0</v>
      </c>
      <c r="M122" s="33"/>
      <c r="N122" s="33"/>
      <c r="O122" s="33"/>
      <c r="P122" s="33">
        <f t="shared" si="4"/>
        <v>0</v>
      </c>
      <c r="Q122" s="33"/>
      <c r="R122" s="33"/>
      <c r="S122" s="36"/>
      <c r="T122" s="37"/>
      <c r="U122" s="37"/>
      <c r="V122" s="37"/>
      <c r="W122" s="37"/>
    </row>
    <row r="123" spans="1:25" x14ac:dyDescent="0.25">
      <c r="A123" s="32" t="s">
        <v>237</v>
      </c>
      <c r="B123" s="32" t="s">
        <v>416</v>
      </c>
      <c r="C123" s="32" t="s">
        <v>417</v>
      </c>
      <c r="D123" s="32" t="s">
        <v>56</v>
      </c>
      <c r="E123" s="32"/>
      <c r="F123" s="32"/>
      <c r="G123" s="32"/>
      <c r="H123" s="33"/>
      <c r="I123" s="33">
        <f t="shared" si="5"/>
        <v>0</v>
      </c>
      <c r="J123" s="34"/>
      <c r="K123" s="33"/>
      <c r="L123" s="33">
        <f t="shared" si="6"/>
        <v>0</v>
      </c>
      <c r="M123" s="33"/>
      <c r="N123" s="33"/>
      <c r="O123" s="33"/>
      <c r="P123" s="33">
        <f t="shared" si="4"/>
        <v>0</v>
      </c>
      <c r="Q123" s="33"/>
      <c r="R123" s="33"/>
      <c r="S123" s="36"/>
      <c r="T123" s="37"/>
      <c r="U123" s="37"/>
      <c r="V123" s="37"/>
      <c r="W123" s="37"/>
    </row>
    <row r="124" spans="1:25" x14ac:dyDescent="0.25">
      <c r="A124" s="32" t="s">
        <v>237</v>
      </c>
      <c r="B124" s="32" t="s">
        <v>403</v>
      </c>
      <c r="C124" s="32" t="s">
        <v>404</v>
      </c>
      <c r="D124" s="32" t="s">
        <v>405</v>
      </c>
      <c r="E124" s="32"/>
      <c r="F124" s="32"/>
      <c r="G124" s="32"/>
      <c r="H124" s="33"/>
      <c r="I124" s="38">
        <f t="shared" si="5"/>
        <v>0</v>
      </c>
      <c r="J124" s="34"/>
      <c r="K124" s="33"/>
      <c r="L124" s="33">
        <f t="shared" si="6"/>
        <v>0</v>
      </c>
      <c r="M124" s="33"/>
      <c r="N124" s="33"/>
      <c r="O124" s="33"/>
      <c r="P124" s="33">
        <f t="shared" si="4"/>
        <v>0</v>
      </c>
      <c r="Q124" s="33"/>
      <c r="R124" s="33"/>
      <c r="S124" s="36"/>
      <c r="T124" s="37"/>
      <c r="U124" s="37"/>
      <c r="V124" s="37"/>
      <c r="W124" s="37"/>
      <c r="X124" t="str">
        <f>LEFT(B124,7)</f>
        <v>0550848</v>
      </c>
      <c r="Y124" t="str">
        <f>CONCATENATE($X$1,X124,$Y$1,$Z$1)</f>
        <v>ce.0550848@ac-nancy-metz.fr</v>
      </c>
    </row>
    <row r="125" spans="1:25" x14ac:dyDescent="0.25">
      <c r="A125" s="32" t="s">
        <v>237</v>
      </c>
      <c r="B125" s="32" t="s">
        <v>400</v>
      </c>
      <c r="C125" s="32" t="s">
        <v>401</v>
      </c>
      <c r="D125" s="32" t="s">
        <v>402</v>
      </c>
      <c r="E125" s="32"/>
      <c r="F125" s="32"/>
      <c r="G125" s="32"/>
      <c r="H125" s="33"/>
      <c r="I125" s="35">
        <f t="shared" si="5"/>
        <v>0</v>
      </c>
      <c r="J125" s="34"/>
      <c r="K125" s="33"/>
      <c r="L125" s="35">
        <f t="shared" si="6"/>
        <v>0</v>
      </c>
      <c r="M125" s="33"/>
      <c r="N125" s="33"/>
      <c r="O125" s="33"/>
      <c r="P125" s="35">
        <f t="shared" si="4"/>
        <v>0</v>
      </c>
      <c r="Q125" s="33"/>
      <c r="R125" s="33"/>
      <c r="S125" s="36"/>
      <c r="T125" s="37"/>
      <c r="U125" s="37"/>
      <c r="V125" s="37"/>
      <c r="W125" s="37"/>
    </row>
    <row r="126" spans="1:25" x14ac:dyDescent="0.25">
      <c r="A126" s="32" t="s">
        <v>237</v>
      </c>
      <c r="B126" s="32" t="s">
        <v>410</v>
      </c>
      <c r="C126" s="32" t="s">
        <v>52</v>
      </c>
      <c r="D126" s="32" t="s">
        <v>187</v>
      </c>
      <c r="E126" s="32"/>
      <c r="F126" s="32"/>
      <c r="G126" s="32"/>
      <c r="H126" s="33"/>
      <c r="I126" s="38">
        <f t="shared" si="5"/>
        <v>0</v>
      </c>
      <c r="J126" s="34"/>
      <c r="K126" s="33"/>
      <c r="L126" s="33">
        <f t="shared" si="6"/>
        <v>0</v>
      </c>
      <c r="M126" s="33"/>
      <c r="N126" s="33"/>
      <c r="O126" s="33"/>
      <c r="P126" s="38">
        <f t="shared" si="4"/>
        <v>0</v>
      </c>
      <c r="Q126" s="33"/>
      <c r="R126" s="33"/>
      <c r="S126" s="36"/>
      <c r="T126" s="37"/>
      <c r="U126" s="37"/>
      <c r="V126" s="37"/>
      <c r="W126" s="37"/>
      <c r="X126" t="str">
        <f>LEFT(B126,7)</f>
        <v>0550890</v>
      </c>
      <c r="Y126" t="str">
        <f>CONCATENATE($X$1,X126,$Y$1,$Z$1)</f>
        <v>ce.0550890@ac-nancy-metz.fr</v>
      </c>
    </row>
    <row r="127" spans="1:25" x14ac:dyDescent="0.25">
      <c r="A127" s="32" t="s">
        <v>160</v>
      </c>
      <c r="B127" s="32" t="s">
        <v>192</v>
      </c>
      <c r="C127" s="32" t="s">
        <v>193</v>
      </c>
      <c r="D127" s="32" t="s">
        <v>62</v>
      </c>
      <c r="E127" s="32"/>
      <c r="F127" s="32">
        <v>0.6</v>
      </c>
      <c r="G127" s="32"/>
      <c r="H127" s="33"/>
      <c r="I127" s="38">
        <f t="shared" si="5"/>
        <v>0.6</v>
      </c>
      <c r="J127" s="34"/>
      <c r="K127" s="33"/>
      <c r="L127" s="35">
        <f t="shared" si="6"/>
        <v>0</v>
      </c>
      <c r="M127" s="33"/>
      <c r="N127" s="33"/>
      <c r="O127" s="33"/>
      <c r="P127" s="35">
        <f t="shared" si="4"/>
        <v>0</v>
      </c>
      <c r="Q127" s="33"/>
      <c r="R127" s="33"/>
      <c r="S127" s="36"/>
      <c r="T127" s="37"/>
      <c r="U127" s="37"/>
      <c r="V127" s="37"/>
      <c r="W127" s="37"/>
    </row>
    <row r="128" spans="1:25" x14ac:dyDescent="0.25">
      <c r="A128" s="32" t="s">
        <v>237</v>
      </c>
      <c r="B128" s="32" t="s">
        <v>476</v>
      </c>
      <c r="C128" s="32" t="s">
        <v>477</v>
      </c>
      <c r="D128" s="32" t="s">
        <v>478</v>
      </c>
      <c r="E128" s="32"/>
      <c r="F128" s="32"/>
      <c r="G128" s="32"/>
      <c r="H128" s="33"/>
      <c r="I128" s="38">
        <f t="shared" si="5"/>
        <v>0</v>
      </c>
      <c r="J128" s="34"/>
      <c r="K128" s="33"/>
      <c r="L128" s="33">
        <f t="shared" si="6"/>
        <v>0</v>
      </c>
      <c r="M128" s="33"/>
      <c r="N128" s="33"/>
      <c r="O128" s="33"/>
      <c r="P128" s="35">
        <f t="shared" si="4"/>
        <v>0</v>
      </c>
      <c r="Q128" s="33"/>
      <c r="R128" s="33"/>
      <c r="S128" s="36"/>
      <c r="T128" s="37"/>
      <c r="U128" s="37"/>
      <c r="V128" s="37"/>
      <c r="W128" s="37"/>
    </row>
    <row r="129" spans="1:25" x14ac:dyDescent="0.25">
      <c r="A129" s="32" t="s">
        <v>237</v>
      </c>
      <c r="B129" s="32" t="s">
        <v>479</v>
      </c>
      <c r="C129" s="32" t="s">
        <v>480</v>
      </c>
      <c r="D129" s="32" t="s">
        <v>481</v>
      </c>
      <c r="E129" s="32"/>
      <c r="F129" s="32"/>
      <c r="G129" s="32"/>
      <c r="H129" s="33"/>
      <c r="I129" s="35">
        <f t="shared" si="5"/>
        <v>0</v>
      </c>
      <c r="J129" s="34"/>
      <c r="K129" s="33"/>
      <c r="L129" s="35">
        <f t="shared" si="6"/>
        <v>0</v>
      </c>
      <c r="M129" s="33"/>
      <c r="N129" s="33"/>
      <c r="O129" s="33"/>
      <c r="P129" s="35">
        <f t="shared" si="4"/>
        <v>0</v>
      </c>
      <c r="Q129" s="33"/>
      <c r="R129" s="33"/>
      <c r="S129" s="36"/>
      <c r="T129" s="37"/>
      <c r="U129" s="37"/>
      <c r="V129" s="37"/>
      <c r="W129" s="37"/>
    </row>
    <row r="130" spans="1:25" x14ac:dyDescent="0.25">
      <c r="A130" s="32" t="s">
        <v>237</v>
      </c>
      <c r="B130" s="32" t="s">
        <v>493</v>
      </c>
      <c r="C130" s="32" t="s">
        <v>153</v>
      </c>
      <c r="D130" s="32" t="s">
        <v>494</v>
      </c>
      <c r="E130" s="32"/>
      <c r="F130" s="32"/>
      <c r="G130" s="32"/>
      <c r="H130" s="33"/>
      <c r="I130" s="33">
        <f t="shared" si="5"/>
        <v>0</v>
      </c>
      <c r="J130" s="34"/>
      <c r="K130" s="33"/>
      <c r="L130" s="33">
        <f t="shared" si="6"/>
        <v>0</v>
      </c>
      <c r="M130" s="33"/>
      <c r="N130" s="33"/>
      <c r="O130" s="33"/>
      <c r="P130" s="33">
        <f t="shared" ref="P130:P193" si="8">E130-O130</f>
        <v>0</v>
      </c>
      <c r="Q130" s="33"/>
      <c r="R130" s="33"/>
      <c r="S130" s="36"/>
      <c r="T130" s="37"/>
      <c r="U130" s="37"/>
      <c r="V130" s="37"/>
      <c r="W130" s="37"/>
    </row>
    <row r="131" spans="1:25" x14ac:dyDescent="0.25">
      <c r="A131" s="32" t="s">
        <v>5</v>
      </c>
      <c r="B131" s="32" t="s">
        <v>69</v>
      </c>
      <c r="C131" s="32" t="s">
        <v>70</v>
      </c>
      <c r="D131" s="32" t="s">
        <v>71</v>
      </c>
      <c r="E131" s="32"/>
      <c r="F131" s="32"/>
      <c r="G131" s="32"/>
      <c r="H131" s="33"/>
      <c r="I131" s="33">
        <f t="shared" ref="I131:I194" si="9">E131+F131-H131</f>
        <v>0</v>
      </c>
      <c r="J131" s="34"/>
      <c r="K131" s="33"/>
      <c r="L131" s="33">
        <f t="shared" ref="L131:L194" si="10">E131-K131</f>
        <v>0</v>
      </c>
      <c r="M131" s="33"/>
      <c r="N131" s="33"/>
      <c r="O131" s="33"/>
      <c r="P131" s="33">
        <f t="shared" si="8"/>
        <v>0</v>
      </c>
      <c r="Q131" s="33"/>
      <c r="R131" s="33"/>
      <c r="S131" s="36"/>
      <c r="T131" s="37"/>
      <c r="U131" s="37"/>
      <c r="V131" s="37"/>
      <c r="W131" s="37"/>
    </row>
    <row r="132" spans="1:25" x14ac:dyDescent="0.25">
      <c r="A132" s="32" t="s">
        <v>5</v>
      </c>
      <c r="B132" s="32" t="s">
        <v>72</v>
      </c>
      <c r="C132" s="32" t="s">
        <v>73</v>
      </c>
      <c r="D132" s="32" t="s">
        <v>74</v>
      </c>
      <c r="E132" s="32"/>
      <c r="F132" s="32"/>
      <c r="G132" s="32"/>
      <c r="H132" s="33"/>
      <c r="I132" s="38">
        <f t="shared" si="9"/>
        <v>0</v>
      </c>
      <c r="J132" s="34"/>
      <c r="K132" s="33"/>
      <c r="L132" s="38">
        <f t="shared" si="10"/>
        <v>0</v>
      </c>
      <c r="M132" s="33"/>
      <c r="N132" s="33"/>
      <c r="O132" s="33"/>
      <c r="P132" s="35">
        <f t="shared" si="8"/>
        <v>0</v>
      </c>
      <c r="Q132" s="33"/>
      <c r="R132" s="33"/>
      <c r="S132" s="36"/>
      <c r="T132" s="37"/>
      <c r="U132" s="37"/>
      <c r="V132" s="37"/>
      <c r="W132" s="37"/>
      <c r="X132" t="str">
        <f>LEFT(B132,7)</f>
        <v>0570023</v>
      </c>
      <c r="Y132" t="str">
        <f>CONCATENATE($X$1,X132,$Y$1,$Z$1)</f>
        <v>ce.0570023@ac-nancy-metz.fr</v>
      </c>
    </row>
    <row r="133" spans="1:25" x14ac:dyDescent="0.25">
      <c r="A133" s="32" t="s">
        <v>237</v>
      </c>
      <c r="B133" s="32" t="s">
        <v>505</v>
      </c>
      <c r="C133" s="32" t="s">
        <v>324</v>
      </c>
      <c r="D133" s="32" t="s">
        <v>506</v>
      </c>
      <c r="E133" s="32"/>
      <c r="F133" s="32"/>
      <c r="G133" s="32"/>
      <c r="H133" s="33"/>
      <c r="I133" s="33">
        <f t="shared" si="9"/>
        <v>0</v>
      </c>
      <c r="J133" s="34"/>
      <c r="K133" s="33"/>
      <c r="L133" s="33">
        <f t="shared" si="10"/>
        <v>0</v>
      </c>
      <c r="M133" s="33"/>
      <c r="N133" s="33"/>
      <c r="O133" s="33"/>
      <c r="P133" s="33">
        <f t="shared" si="8"/>
        <v>0</v>
      </c>
      <c r="Q133" s="33"/>
      <c r="R133" s="33"/>
      <c r="S133" s="36"/>
      <c r="T133" s="37"/>
      <c r="U133" s="37"/>
      <c r="V133" s="37"/>
      <c r="W133" s="37"/>
    </row>
    <row r="134" spans="1:25" x14ac:dyDescent="0.25">
      <c r="A134" s="32" t="s">
        <v>5</v>
      </c>
      <c r="B134" s="32" t="s">
        <v>75</v>
      </c>
      <c r="C134" s="32" t="s">
        <v>76</v>
      </c>
      <c r="D134" s="32" t="s">
        <v>77</v>
      </c>
      <c r="E134" s="32"/>
      <c r="F134" s="32"/>
      <c r="G134" s="32"/>
      <c r="H134" s="33"/>
      <c r="I134" s="33">
        <f t="shared" si="9"/>
        <v>0</v>
      </c>
      <c r="J134" s="34"/>
      <c r="K134" s="33"/>
      <c r="L134" s="33">
        <f t="shared" si="10"/>
        <v>0</v>
      </c>
      <c r="M134" s="33"/>
      <c r="N134" s="33"/>
      <c r="O134" s="33"/>
      <c r="P134" s="33">
        <f t="shared" si="8"/>
        <v>0</v>
      </c>
      <c r="Q134" s="33"/>
      <c r="R134" s="33"/>
      <c r="S134" s="36"/>
      <c r="T134" s="37"/>
      <c r="U134" s="37"/>
      <c r="V134" s="37"/>
      <c r="W134" s="37"/>
    </row>
    <row r="135" spans="1:25" x14ac:dyDescent="0.25">
      <c r="A135" s="32" t="s">
        <v>5</v>
      </c>
      <c r="B135" s="32" t="s">
        <v>78</v>
      </c>
      <c r="C135" s="32" t="s">
        <v>79</v>
      </c>
      <c r="D135" s="32" t="s">
        <v>77</v>
      </c>
      <c r="E135" s="32"/>
      <c r="F135" s="32"/>
      <c r="G135" s="32"/>
      <c r="H135" s="33"/>
      <c r="I135" s="33">
        <f t="shared" si="9"/>
        <v>0</v>
      </c>
      <c r="J135" s="34"/>
      <c r="K135" s="33"/>
      <c r="L135" s="33">
        <f t="shared" si="10"/>
        <v>0</v>
      </c>
      <c r="M135" s="33"/>
      <c r="N135" s="33"/>
      <c r="O135" s="33"/>
      <c r="P135" s="33">
        <f t="shared" si="8"/>
        <v>0</v>
      </c>
      <c r="Q135" s="33"/>
      <c r="R135" s="33"/>
      <c r="S135" s="36"/>
      <c r="T135" s="37"/>
      <c r="U135" s="37"/>
      <c r="V135" s="37"/>
      <c r="W135" s="37"/>
    </row>
    <row r="136" spans="1:25" x14ac:dyDescent="0.25">
      <c r="A136" s="32" t="s">
        <v>237</v>
      </c>
      <c r="B136" s="32" t="s">
        <v>533</v>
      </c>
      <c r="C136" s="32" t="s">
        <v>534</v>
      </c>
      <c r="D136" s="32" t="s">
        <v>535</v>
      </c>
      <c r="E136" s="32"/>
      <c r="F136" s="32"/>
      <c r="G136" s="32"/>
      <c r="H136" s="33"/>
      <c r="I136" s="33">
        <f t="shared" si="9"/>
        <v>0</v>
      </c>
      <c r="J136" s="34"/>
      <c r="K136" s="33"/>
      <c r="L136" s="33">
        <f t="shared" si="10"/>
        <v>0</v>
      </c>
      <c r="M136" s="33"/>
      <c r="N136" s="33"/>
      <c r="O136" s="33"/>
      <c r="P136" s="35">
        <f t="shared" si="8"/>
        <v>0</v>
      </c>
      <c r="Q136" s="33"/>
      <c r="R136" s="33"/>
      <c r="S136" s="36"/>
      <c r="T136" s="37"/>
      <c r="U136" s="37"/>
      <c r="V136" s="37"/>
      <c r="W136" s="37"/>
    </row>
    <row r="137" spans="1:25" x14ac:dyDescent="0.25">
      <c r="A137" s="32" t="s">
        <v>160</v>
      </c>
      <c r="B137" s="32" t="s">
        <v>199</v>
      </c>
      <c r="C137" s="32" t="s">
        <v>200</v>
      </c>
      <c r="D137" s="32" t="s">
        <v>82</v>
      </c>
      <c r="E137" s="32"/>
      <c r="F137" s="32"/>
      <c r="G137" s="32"/>
      <c r="H137" s="33"/>
      <c r="I137" s="33">
        <f t="shared" si="9"/>
        <v>0</v>
      </c>
      <c r="J137" s="34"/>
      <c r="K137" s="33"/>
      <c r="L137" s="33">
        <f t="shared" si="10"/>
        <v>0</v>
      </c>
      <c r="M137" s="33"/>
      <c r="N137" s="33"/>
      <c r="O137" s="33"/>
      <c r="P137" s="38">
        <f t="shared" si="8"/>
        <v>0</v>
      </c>
      <c r="Q137" s="33"/>
      <c r="R137" s="33"/>
      <c r="S137" s="36"/>
      <c r="T137" s="37"/>
      <c r="U137" s="37"/>
      <c r="V137" s="37"/>
      <c r="W137" s="37"/>
    </row>
    <row r="138" spans="1:25" x14ac:dyDescent="0.25">
      <c r="A138" s="32" t="s">
        <v>5</v>
      </c>
      <c r="B138" s="32" t="s">
        <v>83</v>
      </c>
      <c r="C138" s="32" t="s">
        <v>84</v>
      </c>
      <c r="D138" s="32" t="s">
        <v>85</v>
      </c>
      <c r="E138" s="32"/>
      <c r="F138" s="32"/>
      <c r="G138" s="32"/>
      <c r="H138" s="33"/>
      <c r="I138" s="33">
        <f t="shared" si="9"/>
        <v>0</v>
      </c>
      <c r="J138" s="34"/>
      <c r="K138" s="33"/>
      <c r="L138" s="33">
        <f t="shared" si="10"/>
        <v>0</v>
      </c>
      <c r="M138" s="33"/>
      <c r="N138" s="33"/>
      <c r="O138" s="33"/>
      <c r="P138" s="33">
        <f t="shared" si="8"/>
        <v>0</v>
      </c>
      <c r="Q138" s="33"/>
      <c r="R138" s="33"/>
      <c r="S138" s="36"/>
      <c r="T138" s="37"/>
      <c r="U138" s="37"/>
      <c r="V138" s="37"/>
      <c r="W138" s="37"/>
    </row>
    <row r="139" spans="1:25" x14ac:dyDescent="0.25">
      <c r="A139" s="32" t="s">
        <v>237</v>
      </c>
      <c r="B139" s="32" t="s">
        <v>572</v>
      </c>
      <c r="C139" s="32" t="s">
        <v>573</v>
      </c>
      <c r="D139" s="32" t="s">
        <v>85</v>
      </c>
      <c r="E139" s="32"/>
      <c r="F139" s="32"/>
      <c r="G139" s="32"/>
      <c r="H139" s="33"/>
      <c r="I139" s="38">
        <f t="shared" si="9"/>
        <v>0</v>
      </c>
      <c r="J139" s="34"/>
      <c r="K139" s="33"/>
      <c r="L139" s="38">
        <f t="shared" si="10"/>
        <v>0</v>
      </c>
      <c r="M139" s="33"/>
      <c r="N139" s="33"/>
      <c r="O139" s="33"/>
      <c r="P139" s="38">
        <f t="shared" si="8"/>
        <v>0</v>
      </c>
      <c r="Q139" s="33"/>
      <c r="R139" s="33"/>
      <c r="S139" s="36"/>
      <c r="T139" s="37"/>
      <c r="U139" s="37"/>
      <c r="V139" s="37"/>
      <c r="W139" s="37"/>
    </row>
    <row r="140" spans="1:25" x14ac:dyDescent="0.25">
      <c r="A140" s="32" t="s">
        <v>5</v>
      </c>
      <c r="B140" s="32" t="s">
        <v>86</v>
      </c>
      <c r="C140" s="32" t="s">
        <v>87</v>
      </c>
      <c r="D140" s="32" t="s">
        <v>85</v>
      </c>
      <c r="E140" s="32"/>
      <c r="F140" s="32"/>
      <c r="G140" s="32"/>
      <c r="H140" s="33"/>
      <c r="I140" s="38">
        <f t="shared" si="9"/>
        <v>0</v>
      </c>
      <c r="J140" s="34"/>
      <c r="K140" s="33"/>
      <c r="L140" s="38">
        <f t="shared" si="10"/>
        <v>0</v>
      </c>
      <c r="M140" s="33"/>
      <c r="N140" s="33"/>
      <c r="O140" s="33"/>
      <c r="P140" s="33">
        <f t="shared" si="8"/>
        <v>0</v>
      </c>
      <c r="Q140" s="33"/>
      <c r="R140" s="33"/>
      <c r="S140" s="36"/>
      <c r="T140" s="37"/>
      <c r="U140" s="37"/>
      <c r="V140" s="37"/>
      <c r="W140" s="37"/>
      <c r="X140" t="str">
        <f>LEFT(B140,7)</f>
        <v>0570057</v>
      </c>
      <c r="Y140" t="str">
        <f>CONCATENATE($X$1,X140,$Y$1,$Z$1)</f>
        <v>ce.0570057@ac-nancy-metz.fr</v>
      </c>
    </row>
    <row r="141" spans="1:25" x14ac:dyDescent="0.25">
      <c r="A141" s="32" t="s">
        <v>5</v>
      </c>
      <c r="B141" s="32" t="s">
        <v>88</v>
      </c>
      <c r="C141" s="32" t="s">
        <v>89</v>
      </c>
      <c r="D141" s="32" t="s">
        <v>85</v>
      </c>
      <c r="E141" s="32"/>
      <c r="F141" s="32"/>
      <c r="G141" s="32"/>
      <c r="H141" s="33"/>
      <c r="I141" s="38">
        <f t="shared" si="9"/>
        <v>0</v>
      </c>
      <c r="J141" s="34"/>
      <c r="K141" s="33"/>
      <c r="L141" s="38">
        <f t="shared" si="10"/>
        <v>0</v>
      </c>
      <c r="M141" s="33"/>
      <c r="N141" s="33"/>
      <c r="O141" s="33"/>
      <c r="P141" s="38">
        <f t="shared" si="8"/>
        <v>0</v>
      </c>
      <c r="Q141" s="33"/>
      <c r="R141" s="33"/>
      <c r="S141" s="36"/>
      <c r="T141" s="37"/>
      <c r="U141" s="37"/>
      <c r="V141" s="37"/>
      <c r="W141" s="37"/>
    </row>
    <row r="142" spans="1:25" x14ac:dyDescent="0.25">
      <c r="A142" s="32" t="s">
        <v>160</v>
      </c>
      <c r="B142" s="32" t="s">
        <v>207</v>
      </c>
      <c r="C142" s="32" t="s">
        <v>208</v>
      </c>
      <c r="D142" s="32" t="s">
        <v>85</v>
      </c>
      <c r="E142" s="32"/>
      <c r="F142" s="32"/>
      <c r="G142" s="32"/>
      <c r="H142" s="33"/>
      <c r="I142" s="33">
        <f t="shared" si="9"/>
        <v>0</v>
      </c>
      <c r="J142" s="34"/>
      <c r="K142" s="33"/>
      <c r="L142" s="33">
        <f t="shared" si="10"/>
        <v>0</v>
      </c>
      <c r="M142" s="33"/>
      <c r="N142" s="33"/>
      <c r="O142" s="33"/>
      <c r="P142" s="33">
        <f t="shared" si="8"/>
        <v>0</v>
      </c>
      <c r="Q142" s="33"/>
      <c r="R142" s="33"/>
      <c r="S142" s="36"/>
      <c r="T142" s="37"/>
      <c r="U142" s="37"/>
      <c r="V142" s="37"/>
      <c r="W142" s="37"/>
    </row>
    <row r="143" spans="1:25" x14ac:dyDescent="0.25">
      <c r="A143" s="32" t="s">
        <v>237</v>
      </c>
      <c r="B143" s="32" t="s">
        <v>574</v>
      </c>
      <c r="C143" s="32" t="s">
        <v>575</v>
      </c>
      <c r="D143" s="32" t="s">
        <v>85</v>
      </c>
      <c r="E143" s="32"/>
      <c r="F143" s="32">
        <v>0.5</v>
      </c>
      <c r="G143" s="32"/>
      <c r="H143" s="33"/>
      <c r="I143" s="38">
        <f t="shared" si="9"/>
        <v>0.5</v>
      </c>
      <c r="J143" s="34"/>
      <c r="K143" s="33"/>
      <c r="L143" s="35">
        <f t="shared" si="10"/>
        <v>0</v>
      </c>
      <c r="M143" s="33"/>
      <c r="N143" s="33"/>
      <c r="O143" s="33"/>
      <c r="P143" s="38">
        <f t="shared" si="8"/>
        <v>0</v>
      </c>
      <c r="Q143" s="33"/>
      <c r="R143" s="33"/>
      <c r="S143" s="36"/>
      <c r="T143" s="37"/>
      <c r="U143" s="37"/>
      <c r="V143" s="37"/>
      <c r="W143" s="37"/>
    </row>
    <row r="144" spans="1:25" x14ac:dyDescent="0.25">
      <c r="A144" s="32" t="s">
        <v>237</v>
      </c>
      <c r="B144" s="32" t="s">
        <v>591</v>
      </c>
      <c r="C144" s="32" t="s">
        <v>592</v>
      </c>
      <c r="D144" s="32" t="s">
        <v>593</v>
      </c>
      <c r="E144" s="32"/>
      <c r="F144" s="32"/>
      <c r="G144" s="32"/>
      <c r="H144" s="33"/>
      <c r="I144" s="38">
        <f t="shared" si="9"/>
        <v>0</v>
      </c>
      <c r="J144" s="34"/>
      <c r="K144" s="33"/>
      <c r="L144" s="33">
        <f t="shared" si="10"/>
        <v>0</v>
      </c>
      <c r="M144" s="33"/>
      <c r="N144" s="33"/>
      <c r="O144" s="33"/>
      <c r="P144" s="33">
        <f t="shared" si="8"/>
        <v>0</v>
      </c>
      <c r="Q144" s="33"/>
      <c r="R144" s="33"/>
      <c r="S144" s="36"/>
      <c r="T144" s="37"/>
      <c r="U144" s="37"/>
      <c r="V144" s="37"/>
      <c r="W144" s="37"/>
    </row>
    <row r="145" spans="1:25" x14ac:dyDescent="0.25">
      <c r="A145" s="32" t="s">
        <v>237</v>
      </c>
      <c r="B145" s="32" t="s">
        <v>599</v>
      </c>
      <c r="C145" s="32" t="s">
        <v>600</v>
      </c>
      <c r="D145" s="32" t="s">
        <v>601</v>
      </c>
      <c r="E145" s="32"/>
      <c r="F145" s="32"/>
      <c r="G145" s="32"/>
      <c r="H145" s="33"/>
      <c r="I145" s="33">
        <f t="shared" si="9"/>
        <v>0</v>
      </c>
      <c r="J145" s="34"/>
      <c r="K145" s="33"/>
      <c r="L145" s="33">
        <f t="shared" si="10"/>
        <v>0</v>
      </c>
      <c r="M145" s="33"/>
      <c r="N145" s="33"/>
      <c r="O145" s="33"/>
      <c r="P145" s="33">
        <f t="shared" si="8"/>
        <v>0</v>
      </c>
      <c r="Q145" s="33"/>
      <c r="R145" s="33"/>
      <c r="S145" s="36"/>
      <c r="T145" s="37"/>
      <c r="U145" s="37"/>
      <c r="V145" s="37"/>
      <c r="W145" s="37"/>
    </row>
    <row r="146" spans="1:25" x14ac:dyDescent="0.25">
      <c r="A146" s="32" t="s">
        <v>160</v>
      </c>
      <c r="B146" s="32" t="s">
        <v>201</v>
      </c>
      <c r="C146" s="32" t="s">
        <v>202</v>
      </c>
      <c r="D146" s="32" t="s">
        <v>203</v>
      </c>
      <c r="E146" s="32"/>
      <c r="F146" s="32"/>
      <c r="G146" s="32"/>
      <c r="H146" s="33"/>
      <c r="I146" s="33">
        <f t="shared" si="9"/>
        <v>0</v>
      </c>
      <c r="J146" s="34"/>
      <c r="K146" s="33"/>
      <c r="L146" s="33">
        <f t="shared" si="10"/>
        <v>0</v>
      </c>
      <c r="M146" s="33"/>
      <c r="N146" s="33"/>
      <c r="O146" s="33"/>
      <c r="P146" s="33">
        <f t="shared" si="8"/>
        <v>0</v>
      </c>
      <c r="Q146" s="33"/>
      <c r="R146" s="33"/>
      <c r="S146" s="36"/>
      <c r="T146" s="37"/>
      <c r="U146" s="37"/>
      <c r="V146" s="37"/>
      <c r="W146" s="37"/>
    </row>
    <row r="147" spans="1:25" x14ac:dyDescent="0.25">
      <c r="A147" s="32" t="s">
        <v>5</v>
      </c>
      <c r="B147" s="32" t="s">
        <v>97</v>
      </c>
      <c r="C147" s="32" t="s">
        <v>98</v>
      </c>
      <c r="D147" s="32" t="s">
        <v>99</v>
      </c>
      <c r="E147" s="32"/>
      <c r="F147" s="32"/>
      <c r="G147" s="32"/>
      <c r="H147" s="33"/>
      <c r="I147" s="33">
        <f t="shared" si="9"/>
        <v>0</v>
      </c>
      <c r="J147" s="34"/>
      <c r="K147" s="33"/>
      <c r="L147" s="33">
        <f t="shared" si="10"/>
        <v>0</v>
      </c>
      <c r="M147" s="33"/>
      <c r="N147" s="33"/>
      <c r="O147" s="33"/>
      <c r="P147" s="33">
        <f t="shared" si="8"/>
        <v>0</v>
      </c>
      <c r="Q147" s="33"/>
      <c r="R147" s="33"/>
      <c r="S147" s="36"/>
      <c r="T147" s="37"/>
      <c r="U147" s="37"/>
      <c r="V147" s="37"/>
      <c r="W147" s="37"/>
    </row>
    <row r="148" spans="1:25" x14ac:dyDescent="0.25">
      <c r="A148" s="32" t="s">
        <v>5</v>
      </c>
      <c r="B148" s="32" t="s">
        <v>103</v>
      </c>
      <c r="C148" s="32" t="s">
        <v>104</v>
      </c>
      <c r="D148" s="32" t="s">
        <v>105</v>
      </c>
      <c r="E148" s="32"/>
      <c r="F148" s="32"/>
      <c r="G148" s="32"/>
      <c r="H148" s="33"/>
      <c r="I148" s="38">
        <f t="shared" si="9"/>
        <v>0</v>
      </c>
      <c r="J148" s="34"/>
      <c r="K148" s="33"/>
      <c r="L148" s="38">
        <f t="shared" si="10"/>
        <v>0</v>
      </c>
      <c r="M148" s="33"/>
      <c r="N148" s="33"/>
      <c r="O148" s="33"/>
      <c r="P148" s="38">
        <f t="shared" si="8"/>
        <v>0</v>
      </c>
      <c r="Q148" s="33"/>
      <c r="R148" s="33"/>
      <c r="S148" s="36"/>
      <c r="T148" s="37"/>
      <c r="U148" s="37"/>
      <c r="V148" s="37"/>
      <c r="W148" s="37"/>
      <c r="X148" t="str">
        <f>LEFT(B148,7)</f>
        <v>0570085</v>
      </c>
      <c r="Y148" t="str">
        <f>CONCATENATE($X$1,X148,$Y$1,$Z$1)</f>
        <v>ce.0570085@ac-nancy-metz.fr</v>
      </c>
    </row>
    <row r="149" spans="1:25" x14ac:dyDescent="0.25">
      <c r="A149" s="32" t="s">
        <v>5</v>
      </c>
      <c r="B149" s="32" t="s">
        <v>106</v>
      </c>
      <c r="C149" s="32" t="s">
        <v>107</v>
      </c>
      <c r="D149" s="32" t="s">
        <v>105</v>
      </c>
      <c r="E149" s="32"/>
      <c r="F149" s="32"/>
      <c r="G149" s="32"/>
      <c r="H149" s="33"/>
      <c r="I149" s="38">
        <f t="shared" si="9"/>
        <v>0</v>
      </c>
      <c r="J149" s="34"/>
      <c r="K149" s="33"/>
      <c r="L149" s="38">
        <f t="shared" si="10"/>
        <v>0</v>
      </c>
      <c r="M149" s="33"/>
      <c r="N149" s="33"/>
      <c r="O149" s="33"/>
      <c r="P149" s="33">
        <f t="shared" si="8"/>
        <v>0</v>
      </c>
      <c r="Q149" s="33"/>
      <c r="R149" s="33"/>
      <c r="S149" s="36"/>
      <c r="T149" s="37"/>
      <c r="U149" s="37"/>
      <c r="V149" s="37"/>
      <c r="W149" s="37"/>
    </row>
    <row r="150" spans="1:25" x14ac:dyDescent="0.25">
      <c r="A150" s="32" t="s">
        <v>237</v>
      </c>
      <c r="B150" s="32" t="s">
        <v>623</v>
      </c>
      <c r="C150" s="32" t="s">
        <v>624</v>
      </c>
      <c r="D150" s="32" t="s">
        <v>625</v>
      </c>
      <c r="E150" s="32"/>
      <c r="F150" s="32"/>
      <c r="G150" s="32"/>
      <c r="H150" s="33"/>
      <c r="I150" s="38">
        <f t="shared" si="9"/>
        <v>0</v>
      </c>
      <c r="J150" s="34"/>
      <c r="K150" s="33"/>
      <c r="L150" s="38">
        <f t="shared" si="10"/>
        <v>0</v>
      </c>
      <c r="M150" s="33"/>
      <c r="N150" s="33"/>
      <c r="O150" s="33"/>
      <c r="P150" s="35">
        <f t="shared" si="8"/>
        <v>0</v>
      </c>
      <c r="Q150" s="33"/>
      <c r="R150" s="33"/>
      <c r="S150" s="36"/>
      <c r="T150" s="37"/>
      <c r="U150" s="37"/>
      <c r="V150" s="37"/>
      <c r="W150" s="37"/>
    </row>
    <row r="151" spans="1:25" x14ac:dyDescent="0.25">
      <c r="A151" s="32" t="s">
        <v>237</v>
      </c>
      <c r="B151" s="32" t="s">
        <v>626</v>
      </c>
      <c r="C151" s="32" t="s">
        <v>627</v>
      </c>
      <c r="D151" s="32" t="s">
        <v>628</v>
      </c>
      <c r="E151" s="32"/>
      <c r="F151" s="32"/>
      <c r="G151" s="32"/>
      <c r="H151" s="33"/>
      <c r="I151" s="33">
        <f t="shared" si="9"/>
        <v>0</v>
      </c>
      <c r="J151" s="34"/>
      <c r="K151" s="33"/>
      <c r="L151" s="33">
        <f t="shared" si="10"/>
        <v>0</v>
      </c>
      <c r="M151" s="33"/>
      <c r="N151" s="33"/>
      <c r="O151" s="33"/>
      <c r="P151" s="33">
        <f t="shared" si="8"/>
        <v>0</v>
      </c>
      <c r="Q151" s="33"/>
      <c r="R151" s="33"/>
      <c r="S151" s="36"/>
      <c r="T151" s="37"/>
      <c r="U151" s="37"/>
      <c r="V151" s="37"/>
      <c r="W151" s="37"/>
    </row>
    <row r="152" spans="1:25" x14ac:dyDescent="0.25">
      <c r="A152" s="32" t="s">
        <v>5</v>
      </c>
      <c r="B152" s="32" t="s">
        <v>108</v>
      </c>
      <c r="C152" s="32" t="s">
        <v>109</v>
      </c>
      <c r="D152" s="32" t="s">
        <v>110</v>
      </c>
      <c r="E152" s="32"/>
      <c r="F152" s="32"/>
      <c r="G152" s="32"/>
      <c r="H152" s="33"/>
      <c r="I152" s="33">
        <f t="shared" si="9"/>
        <v>0</v>
      </c>
      <c r="J152" s="34"/>
      <c r="K152" s="33"/>
      <c r="L152" s="33">
        <f t="shared" si="10"/>
        <v>0</v>
      </c>
      <c r="M152" s="33"/>
      <c r="N152" s="33"/>
      <c r="O152" s="33"/>
      <c r="P152" s="33">
        <f t="shared" si="8"/>
        <v>0</v>
      </c>
      <c r="Q152" s="33"/>
      <c r="R152" s="33"/>
      <c r="S152" s="36"/>
      <c r="T152" s="37"/>
      <c r="U152" s="37"/>
      <c r="V152" s="37"/>
      <c r="W152" s="37"/>
    </row>
    <row r="153" spans="1:25" x14ac:dyDescent="0.25">
      <c r="A153" s="32" t="s">
        <v>160</v>
      </c>
      <c r="B153" s="32" t="s">
        <v>213</v>
      </c>
      <c r="C153" s="32" t="s">
        <v>214</v>
      </c>
      <c r="D153" s="32" t="s">
        <v>110</v>
      </c>
      <c r="E153" s="32"/>
      <c r="F153" s="32"/>
      <c r="G153" s="32"/>
      <c r="H153" s="33"/>
      <c r="I153" s="33">
        <f t="shared" si="9"/>
        <v>0</v>
      </c>
      <c r="J153" s="34"/>
      <c r="K153" s="33"/>
      <c r="L153" s="35">
        <f t="shared" si="10"/>
        <v>0</v>
      </c>
      <c r="M153" s="33"/>
      <c r="N153" s="33"/>
      <c r="O153" s="33"/>
      <c r="P153" s="33">
        <f t="shared" si="8"/>
        <v>0</v>
      </c>
      <c r="Q153" s="33"/>
      <c r="R153" s="33"/>
      <c r="S153" s="36"/>
      <c r="T153" s="37"/>
      <c r="U153" s="37"/>
      <c r="V153" s="37"/>
      <c r="W153" s="37"/>
    </row>
    <row r="154" spans="1:25" x14ac:dyDescent="0.25">
      <c r="A154" s="32" t="s">
        <v>237</v>
      </c>
      <c r="B154" s="32" t="s">
        <v>629</v>
      </c>
      <c r="C154" s="32" t="s">
        <v>630</v>
      </c>
      <c r="D154" s="32" t="s">
        <v>110</v>
      </c>
      <c r="E154" s="32"/>
      <c r="F154" s="32"/>
      <c r="G154" s="32"/>
      <c r="H154" s="33"/>
      <c r="I154" s="33">
        <f t="shared" si="9"/>
        <v>0</v>
      </c>
      <c r="J154" s="34"/>
      <c r="K154" s="33"/>
      <c r="L154" s="33">
        <f t="shared" si="10"/>
        <v>0</v>
      </c>
      <c r="M154" s="33"/>
      <c r="N154" s="33"/>
      <c r="O154" s="33"/>
      <c r="P154" s="35">
        <f t="shared" si="8"/>
        <v>0</v>
      </c>
      <c r="Q154" s="33"/>
      <c r="R154" s="33"/>
      <c r="S154" s="36"/>
      <c r="T154" s="37"/>
      <c r="U154" s="37"/>
      <c r="V154" s="37"/>
      <c r="W154" s="37"/>
    </row>
    <row r="155" spans="1:25" x14ac:dyDescent="0.25">
      <c r="A155" s="32" t="s">
        <v>5</v>
      </c>
      <c r="B155" s="32" t="s">
        <v>111</v>
      </c>
      <c r="C155" s="32" t="s">
        <v>112</v>
      </c>
      <c r="D155" s="32" t="s">
        <v>113</v>
      </c>
      <c r="E155" s="32"/>
      <c r="F155" s="32"/>
      <c r="G155" s="32"/>
      <c r="H155" s="33"/>
      <c r="I155" s="33">
        <f t="shared" si="9"/>
        <v>0</v>
      </c>
      <c r="J155" s="34"/>
      <c r="K155" s="33"/>
      <c r="L155" s="33">
        <f t="shared" si="10"/>
        <v>0</v>
      </c>
      <c r="M155" s="33"/>
      <c r="N155" s="33"/>
      <c r="O155" s="33"/>
      <c r="P155" s="33">
        <f t="shared" si="8"/>
        <v>0</v>
      </c>
      <c r="Q155" s="33"/>
      <c r="R155" s="33"/>
      <c r="S155" s="36"/>
      <c r="T155" s="37"/>
      <c r="U155" s="37"/>
      <c r="V155" s="37"/>
      <c r="W155" s="37"/>
    </row>
    <row r="156" spans="1:25" x14ac:dyDescent="0.25">
      <c r="A156" s="32" t="s">
        <v>5</v>
      </c>
      <c r="B156" s="32" t="s">
        <v>114</v>
      </c>
      <c r="C156" s="32" t="s">
        <v>115</v>
      </c>
      <c r="D156" s="32" t="s">
        <v>113</v>
      </c>
      <c r="E156" s="32"/>
      <c r="F156" s="32"/>
      <c r="G156" s="32"/>
      <c r="H156" s="33"/>
      <c r="I156" s="38">
        <f t="shared" si="9"/>
        <v>0</v>
      </c>
      <c r="J156" s="34"/>
      <c r="K156" s="33"/>
      <c r="L156" s="38">
        <f t="shared" si="10"/>
        <v>0</v>
      </c>
      <c r="M156" s="33"/>
      <c r="N156" s="33"/>
      <c r="O156" s="33"/>
      <c r="P156" s="38">
        <f t="shared" si="8"/>
        <v>0</v>
      </c>
      <c r="Q156" s="33"/>
      <c r="R156" s="33"/>
      <c r="S156" s="36"/>
      <c r="T156" s="37"/>
      <c r="U156" s="37"/>
      <c r="V156" s="37"/>
      <c r="W156" s="37"/>
      <c r="X156" t="str">
        <f>LEFT(B156,7)</f>
        <v>0570099</v>
      </c>
      <c r="Y156" t="str">
        <f>CONCATENATE($X$1,X156,$Y$1,$Z$1)</f>
        <v>ce.0570099@ac-nancy-metz.fr</v>
      </c>
    </row>
    <row r="157" spans="1:25" x14ac:dyDescent="0.25">
      <c r="A157" s="32" t="s">
        <v>160</v>
      </c>
      <c r="B157" s="32" t="s">
        <v>215</v>
      </c>
      <c r="C157" s="32" t="s">
        <v>216</v>
      </c>
      <c r="D157" s="32" t="s">
        <v>113</v>
      </c>
      <c r="E157" s="32"/>
      <c r="F157" s="32"/>
      <c r="G157" s="32"/>
      <c r="H157" s="33"/>
      <c r="I157" s="33">
        <f t="shared" si="9"/>
        <v>0</v>
      </c>
      <c r="J157" s="34"/>
      <c r="K157" s="33"/>
      <c r="L157" s="38">
        <f t="shared" si="10"/>
        <v>0</v>
      </c>
      <c r="M157" s="33"/>
      <c r="N157" s="33"/>
      <c r="O157" s="33"/>
      <c r="P157" s="33">
        <f t="shared" si="8"/>
        <v>0</v>
      </c>
      <c r="Q157" s="33"/>
      <c r="R157" s="33"/>
      <c r="S157" s="36"/>
      <c r="T157" s="37"/>
      <c r="U157" s="37"/>
      <c r="V157" s="37"/>
      <c r="W157" s="37"/>
    </row>
    <row r="158" spans="1:25" x14ac:dyDescent="0.25">
      <c r="A158" s="32" t="s">
        <v>237</v>
      </c>
      <c r="B158" s="32" t="s">
        <v>642</v>
      </c>
      <c r="C158" s="32" t="s">
        <v>643</v>
      </c>
      <c r="D158" s="32" t="s">
        <v>644</v>
      </c>
      <c r="E158" s="32"/>
      <c r="F158" s="32"/>
      <c r="G158" s="32"/>
      <c r="H158" s="33"/>
      <c r="I158" s="38">
        <f t="shared" si="9"/>
        <v>0</v>
      </c>
      <c r="J158" s="34"/>
      <c r="K158" s="33"/>
      <c r="L158" s="33">
        <f t="shared" si="10"/>
        <v>0</v>
      </c>
      <c r="M158" s="33"/>
      <c r="N158" s="33"/>
      <c r="O158" s="33"/>
      <c r="P158" s="33">
        <f t="shared" si="8"/>
        <v>0</v>
      </c>
      <c r="Q158" s="33"/>
      <c r="R158" s="33"/>
      <c r="S158" s="36"/>
      <c r="T158" s="37"/>
      <c r="U158" s="37"/>
      <c r="V158" s="37"/>
      <c r="W158" s="37"/>
      <c r="X158" t="str">
        <f>LEFT(B158,7)</f>
        <v>0570104</v>
      </c>
      <c r="Y158" t="str">
        <f t="shared" ref="Y158:Y160" si="11">CONCATENATE($X$1,X158,$Y$1,$Z$1)</f>
        <v>ce.0570104@ac-nancy-metz.fr</v>
      </c>
    </row>
    <row r="159" spans="1:25" x14ac:dyDescent="0.25">
      <c r="A159" s="32" t="s">
        <v>5</v>
      </c>
      <c r="B159" s="32" t="s">
        <v>122</v>
      </c>
      <c r="C159" s="32" t="s">
        <v>123</v>
      </c>
      <c r="D159" s="32" t="s">
        <v>124</v>
      </c>
      <c r="E159" s="32"/>
      <c r="F159" s="32"/>
      <c r="G159" s="32"/>
      <c r="H159" s="33"/>
      <c r="I159" s="38">
        <f t="shared" si="9"/>
        <v>0</v>
      </c>
      <c r="J159" s="34"/>
      <c r="K159" s="33"/>
      <c r="L159" s="33">
        <f t="shared" si="10"/>
        <v>0</v>
      </c>
      <c r="M159" s="33"/>
      <c r="N159" s="33"/>
      <c r="O159" s="33"/>
      <c r="P159" s="33">
        <f t="shared" si="8"/>
        <v>0</v>
      </c>
      <c r="Q159" s="33"/>
      <c r="R159" s="33"/>
      <c r="S159" s="36"/>
      <c r="T159" s="37"/>
      <c r="U159" s="37"/>
      <c r="V159" s="37"/>
      <c r="W159" s="37"/>
      <c r="X159" t="str">
        <f>LEFT(B159,7)</f>
        <v>0570106</v>
      </c>
      <c r="Y159" t="str">
        <f t="shared" si="11"/>
        <v>ce.0570106@ac-nancy-metz.fr</v>
      </c>
    </row>
    <row r="160" spans="1:25" x14ac:dyDescent="0.25">
      <c r="A160" s="32" t="s">
        <v>5</v>
      </c>
      <c r="B160" s="32" t="s">
        <v>125</v>
      </c>
      <c r="C160" s="32" t="s">
        <v>126</v>
      </c>
      <c r="D160" s="32" t="s">
        <v>124</v>
      </c>
      <c r="E160" s="32"/>
      <c r="F160" s="32"/>
      <c r="G160" s="32"/>
      <c r="H160" s="33"/>
      <c r="I160" s="38">
        <f t="shared" si="9"/>
        <v>0</v>
      </c>
      <c r="J160" s="34"/>
      <c r="K160" s="33"/>
      <c r="L160" s="33">
        <f t="shared" si="10"/>
        <v>0</v>
      </c>
      <c r="M160" s="33"/>
      <c r="N160" s="33"/>
      <c r="O160" s="33"/>
      <c r="P160" s="33">
        <f t="shared" si="8"/>
        <v>0</v>
      </c>
      <c r="Q160" s="33"/>
      <c r="R160" s="33"/>
      <c r="S160" s="36"/>
      <c r="T160" s="37"/>
      <c r="U160" s="37"/>
      <c r="V160" s="37"/>
      <c r="W160" s="37"/>
      <c r="X160" t="str">
        <f>LEFT(B160,7)</f>
        <v>0570107</v>
      </c>
      <c r="Y160" t="str">
        <f t="shared" si="11"/>
        <v>ce.0570107@ac-nancy-metz.fr</v>
      </c>
    </row>
    <row r="161" spans="1:25" x14ac:dyDescent="0.25">
      <c r="A161" s="32" t="s">
        <v>5</v>
      </c>
      <c r="B161" s="32" t="s">
        <v>127</v>
      </c>
      <c r="C161" s="32" t="s">
        <v>128</v>
      </c>
      <c r="D161" s="32" t="s">
        <v>124</v>
      </c>
      <c r="E161" s="32"/>
      <c r="F161" s="32">
        <v>1</v>
      </c>
      <c r="G161" s="32"/>
      <c r="H161" s="33"/>
      <c r="I161" s="33">
        <f t="shared" si="9"/>
        <v>1</v>
      </c>
      <c r="J161" s="34"/>
      <c r="K161" s="33"/>
      <c r="L161" s="35">
        <f t="shared" si="10"/>
        <v>0</v>
      </c>
      <c r="M161" s="33"/>
      <c r="N161" s="33"/>
      <c r="O161" s="33"/>
      <c r="P161" s="35">
        <f t="shared" si="8"/>
        <v>0</v>
      </c>
      <c r="Q161" s="33"/>
      <c r="R161" s="33"/>
      <c r="S161" s="36"/>
      <c r="T161" s="37"/>
      <c r="U161" s="37"/>
      <c r="V161" s="37"/>
      <c r="W161" s="37"/>
    </row>
    <row r="162" spans="1:25" x14ac:dyDescent="0.25">
      <c r="A162" s="32" t="s">
        <v>237</v>
      </c>
      <c r="B162" s="32" t="s">
        <v>666</v>
      </c>
      <c r="C162" s="32" t="s">
        <v>569</v>
      </c>
      <c r="D162" s="32" t="s">
        <v>667</v>
      </c>
      <c r="E162" s="32"/>
      <c r="F162" s="32"/>
      <c r="G162" s="32"/>
      <c r="H162" s="33"/>
      <c r="I162" s="38">
        <f t="shared" si="9"/>
        <v>0</v>
      </c>
      <c r="J162" s="34"/>
      <c r="K162" s="33"/>
      <c r="L162" s="38">
        <f t="shared" si="10"/>
        <v>0</v>
      </c>
      <c r="M162" s="33"/>
      <c r="N162" s="33"/>
      <c r="O162" s="33"/>
      <c r="P162" s="33">
        <f t="shared" si="8"/>
        <v>0</v>
      </c>
      <c r="Q162" s="33"/>
      <c r="R162" s="33"/>
      <c r="S162" s="36"/>
      <c r="T162" s="37"/>
      <c r="U162" s="37"/>
      <c r="V162" s="37"/>
      <c r="W162" s="37"/>
    </row>
    <row r="163" spans="1:25" x14ac:dyDescent="0.25">
      <c r="A163" s="32" t="s">
        <v>160</v>
      </c>
      <c r="B163" s="32" t="s">
        <v>209</v>
      </c>
      <c r="C163" s="32" t="s">
        <v>210</v>
      </c>
      <c r="D163" s="32" t="s">
        <v>85</v>
      </c>
      <c r="E163" s="32"/>
      <c r="F163" s="32">
        <v>1</v>
      </c>
      <c r="G163" s="32"/>
      <c r="H163" s="33"/>
      <c r="I163" s="35">
        <f t="shared" si="9"/>
        <v>1</v>
      </c>
      <c r="J163" s="34"/>
      <c r="K163" s="33"/>
      <c r="L163" s="35">
        <f t="shared" si="10"/>
        <v>0</v>
      </c>
      <c r="M163" s="33"/>
      <c r="N163" s="33"/>
      <c r="O163" s="33"/>
      <c r="P163" s="35">
        <f t="shared" si="8"/>
        <v>0</v>
      </c>
      <c r="Q163" s="33"/>
      <c r="R163" s="33"/>
      <c r="S163" s="36"/>
      <c r="T163" s="37"/>
      <c r="U163" s="37"/>
      <c r="V163" s="37"/>
      <c r="W163" s="37"/>
    </row>
    <row r="164" spans="1:25" x14ac:dyDescent="0.25">
      <c r="A164" s="32" t="s">
        <v>237</v>
      </c>
      <c r="B164" s="32" t="s">
        <v>576</v>
      </c>
      <c r="C164" s="32" t="s">
        <v>577</v>
      </c>
      <c r="D164" s="32" t="s">
        <v>85</v>
      </c>
      <c r="E164" s="32"/>
      <c r="F164" s="32"/>
      <c r="G164" s="32"/>
      <c r="H164" s="33"/>
      <c r="I164" s="38">
        <f t="shared" si="9"/>
        <v>0</v>
      </c>
      <c r="J164" s="34"/>
      <c r="K164" s="33"/>
      <c r="L164" s="33">
        <f t="shared" si="10"/>
        <v>0</v>
      </c>
      <c r="M164" s="33"/>
      <c r="N164" s="33"/>
      <c r="O164" s="33"/>
      <c r="P164" s="33">
        <f t="shared" si="8"/>
        <v>0</v>
      </c>
      <c r="Q164" s="33"/>
      <c r="R164" s="33"/>
      <c r="S164" s="36"/>
      <c r="T164" s="37"/>
      <c r="U164" s="37"/>
      <c r="V164" s="37"/>
      <c r="W164" s="37"/>
    </row>
    <row r="165" spans="1:25" x14ac:dyDescent="0.25">
      <c r="A165" s="32" t="s">
        <v>237</v>
      </c>
      <c r="B165" s="32" t="s">
        <v>550</v>
      </c>
      <c r="C165" s="32" t="s">
        <v>551</v>
      </c>
      <c r="D165" s="32" t="s">
        <v>552</v>
      </c>
      <c r="E165" s="32"/>
      <c r="F165" s="32"/>
      <c r="G165" s="32"/>
      <c r="H165" s="33"/>
      <c r="I165" s="38">
        <f t="shared" si="9"/>
        <v>0</v>
      </c>
      <c r="J165" s="34"/>
      <c r="K165" s="33"/>
      <c r="L165" s="33">
        <f t="shared" si="10"/>
        <v>0</v>
      </c>
      <c r="M165" s="33"/>
      <c r="N165" s="33"/>
      <c r="O165" s="33"/>
      <c r="P165" s="33">
        <f t="shared" si="8"/>
        <v>0</v>
      </c>
      <c r="Q165" s="33"/>
      <c r="R165" s="33"/>
      <c r="S165" s="36"/>
      <c r="T165" s="37"/>
      <c r="U165" s="37"/>
      <c r="V165" s="37"/>
      <c r="W165" s="37"/>
    </row>
    <row r="166" spans="1:25" x14ac:dyDescent="0.25">
      <c r="A166" s="32" t="s">
        <v>237</v>
      </c>
      <c r="B166" s="32" t="s">
        <v>619</v>
      </c>
      <c r="C166" s="32" t="s">
        <v>620</v>
      </c>
      <c r="D166" s="32" t="s">
        <v>105</v>
      </c>
      <c r="E166" s="32"/>
      <c r="F166" s="32"/>
      <c r="G166" s="32"/>
      <c r="H166" s="33"/>
      <c r="I166" s="33">
        <f t="shared" si="9"/>
        <v>0</v>
      </c>
      <c r="J166" s="34"/>
      <c r="K166" s="33"/>
      <c r="L166" s="33">
        <f t="shared" si="10"/>
        <v>0</v>
      </c>
      <c r="M166" s="33"/>
      <c r="N166" s="33"/>
      <c r="O166" s="33"/>
      <c r="P166" s="33">
        <f t="shared" si="8"/>
        <v>0</v>
      </c>
      <c r="Q166" s="33"/>
      <c r="R166" s="33"/>
      <c r="S166" s="36"/>
      <c r="T166" s="37"/>
      <c r="U166" s="37"/>
      <c r="V166" s="37"/>
      <c r="W166" s="37"/>
    </row>
    <row r="167" spans="1:25" x14ac:dyDescent="0.25">
      <c r="A167" s="32" t="s">
        <v>160</v>
      </c>
      <c r="B167" s="32" t="s">
        <v>211</v>
      </c>
      <c r="C167" s="32" t="s">
        <v>790</v>
      </c>
      <c r="D167" s="32" t="s">
        <v>212</v>
      </c>
      <c r="E167" s="32"/>
      <c r="F167" s="32"/>
      <c r="G167" s="32"/>
      <c r="H167" s="33"/>
      <c r="I167" s="33">
        <f t="shared" si="9"/>
        <v>0</v>
      </c>
      <c r="J167" s="34"/>
      <c r="K167" s="33"/>
      <c r="L167" s="33">
        <f t="shared" si="10"/>
        <v>0</v>
      </c>
      <c r="M167" s="33"/>
      <c r="N167" s="33"/>
      <c r="O167" s="33"/>
      <c r="P167" s="33">
        <f t="shared" si="8"/>
        <v>0</v>
      </c>
      <c r="Q167" s="33"/>
      <c r="R167" s="33"/>
      <c r="S167" s="36"/>
      <c r="T167" s="37"/>
      <c r="U167" s="37"/>
      <c r="V167" s="37"/>
      <c r="W167" s="37"/>
    </row>
    <row r="168" spans="1:25" x14ac:dyDescent="0.25">
      <c r="A168" s="32" t="s">
        <v>5</v>
      </c>
      <c r="B168" s="32" t="s">
        <v>100</v>
      </c>
      <c r="C168" s="32" t="s">
        <v>101</v>
      </c>
      <c r="D168" s="32" t="s">
        <v>102</v>
      </c>
      <c r="E168" s="32"/>
      <c r="F168" s="32"/>
      <c r="G168" s="32"/>
      <c r="H168" s="33"/>
      <c r="I168" s="38">
        <f t="shared" si="9"/>
        <v>0</v>
      </c>
      <c r="J168" s="34"/>
      <c r="K168" s="33"/>
      <c r="L168" s="38">
        <f t="shared" si="10"/>
        <v>0</v>
      </c>
      <c r="M168" s="33"/>
      <c r="N168" s="33"/>
      <c r="O168" s="33"/>
      <c r="P168" s="33">
        <f t="shared" si="8"/>
        <v>0</v>
      </c>
      <c r="Q168" s="33"/>
      <c r="R168" s="33"/>
      <c r="S168" s="36"/>
      <c r="T168" s="37"/>
      <c r="U168" s="37"/>
      <c r="V168" s="37"/>
      <c r="W168" s="37"/>
    </row>
    <row r="169" spans="1:25" x14ac:dyDescent="0.25">
      <c r="A169" s="32" t="s">
        <v>237</v>
      </c>
      <c r="B169" s="32" t="s">
        <v>544</v>
      </c>
      <c r="C169" s="32" t="s">
        <v>545</v>
      </c>
      <c r="D169" s="32" t="s">
        <v>546</v>
      </c>
      <c r="E169" s="32"/>
      <c r="F169" s="32"/>
      <c r="G169" s="32"/>
      <c r="H169" s="33"/>
      <c r="I169" s="33">
        <f t="shared" si="9"/>
        <v>0</v>
      </c>
      <c r="J169" s="34"/>
      <c r="K169" s="33"/>
      <c r="L169" s="33">
        <f t="shared" si="10"/>
        <v>0</v>
      </c>
      <c r="M169" s="33"/>
      <c r="N169" s="33"/>
      <c r="O169" s="33"/>
      <c r="P169" s="33">
        <f t="shared" si="8"/>
        <v>0</v>
      </c>
      <c r="Q169" s="33"/>
      <c r="R169" s="33"/>
      <c r="S169" s="36"/>
      <c r="T169" s="37"/>
      <c r="U169" s="37"/>
      <c r="V169" s="37"/>
      <c r="W169" s="37"/>
    </row>
    <row r="170" spans="1:25" x14ac:dyDescent="0.25">
      <c r="A170" s="32" t="s">
        <v>237</v>
      </c>
      <c r="B170" s="32" t="s">
        <v>509</v>
      </c>
      <c r="C170" s="32" t="s">
        <v>508</v>
      </c>
      <c r="D170" s="32" t="s">
        <v>510</v>
      </c>
      <c r="E170" s="32"/>
      <c r="F170" s="32"/>
      <c r="G170" s="32"/>
      <c r="H170" s="33"/>
      <c r="I170" s="33">
        <f t="shared" si="9"/>
        <v>0</v>
      </c>
      <c r="J170" s="34"/>
      <c r="K170" s="33"/>
      <c r="L170" s="33">
        <f t="shared" si="10"/>
        <v>0</v>
      </c>
      <c r="M170" s="33"/>
      <c r="N170" s="33"/>
      <c r="O170" s="33"/>
      <c r="P170" s="33">
        <f t="shared" si="8"/>
        <v>0</v>
      </c>
      <c r="Q170" s="33"/>
      <c r="R170" s="33"/>
      <c r="S170" s="36"/>
      <c r="T170" s="37"/>
      <c r="U170" s="37"/>
      <c r="V170" s="37"/>
      <c r="W170" s="37"/>
    </row>
    <row r="171" spans="1:25" x14ac:dyDescent="0.25">
      <c r="A171" s="32" t="s">
        <v>237</v>
      </c>
      <c r="B171" s="32" t="s">
        <v>652</v>
      </c>
      <c r="C171" s="32" t="s">
        <v>76</v>
      </c>
      <c r="D171" s="32" t="s">
        <v>653</v>
      </c>
      <c r="E171" s="32"/>
      <c r="F171" s="32"/>
      <c r="G171" s="32"/>
      <c r="H171" s="33"/>
      <c r="I171" s="33">
        <f t="shared" si="9"/>
        <v>0</v>
      </c>
      <c r="J171" s="34"/>
      <c r="K171" s="33"/>
      <c r="L171" s="33">
        <f t="shared" si="10"/>
        <v>0</v>
      </c>
      <c r="M171" s="33"/>
      <c r="N171" s="33"/>
      <c r="O171" s="33"/>
      <c r="P171" s="33">
        <f t="shared" si="8"/>
        <v>0</v>
      </c>
      <c r="Q171" s="33"/>
      <c r="R171" s="33"/>
      <c r="S171" s="36"/>
      <c r="T171" s="37"/>
      <c r="U171" s="37"/>
      <c r="V171" s="37"/>
      <c r="W171" s="37"/>
    </row>
    <row r="172" spans="1:25" x14ac:dyDescent="0.25">
      <c r="A172" s="32" t="s">
        <v>237</v>
      </c>
      <c r="B172" s="32" t="s">
        <v>520</v>
      </c>
      <c r="C172" s="32" t="s">
        <v>521</v>
      </c>
      <c r="D172" s="32" t="s">
        <v>82</v>
      </c>
      <c r="E172" s="32"/>
      <c r="F172" s="32"/>
      <c r="G172" s="32"/>
      <c r="H172" s="33"/>
      <c r="I172" s="33">
        <f t="shared" si="9"/>
        <v>0</v>
      </c>
      <c r="J172" s="34"/>
      <c r="K172" s="33"/>
      <c r="L172" s="33">
        <f t="shared" si="10"/>
        <v>0</v>
      </c>
      <c r="M172" s="33"/>
      <c r="N172" s="33"/>
      <c r="O172" s="33"/>
      <c r="P172" s="33">
        <f t="shared" si="8"/>
        <v>0</v>
      </c>
      <c r="Q172" s="33"/>
      <c r="R172" s="33"/>
      <c r="S172" s="36"/>
      <c r="T172" s="37"/>
      <c r="U172" s="37"/>
      <c r="V172" s="37"/>
      <c r="W172" s="37"/>
    </row>
    <row r="173" spans="1:25" x14ac:dyDescent="0.25">
      <c r="A173" s="32" t="s">
        <v>237</v>
      </c>
      <c r="B173" s="32" t="s">
        <v>485</v>
      </c>
      <c r="C173" s="32" t="s">
        <v>486</v>
      </c>
      <c r="D173" s="32" t="s">
        <v>487</v>
      </c>
      <c r="E173" s="32"/>
      <c r="F173" s="32"/>
      <c r="G173" s="32"/>
      <c r="H173" s="33"/>
      <c r="I173" s="33">
        <f t="shared" si="9"/>
        <v>0</v>
      </c>
      <c r="J173" s="34"/>
      <c r="K173" s="33"/>
      <c r="L173" s="33">
        <f t="shared" si="10"/>
        <v>0</v>
      </c>
      <c r="M173" s="33"/>
      <c r="N173" s="33"/>
      <c r="O173" s="33"/>
      <c r="P173" s="33">
        <f t="shared" si="8"/>
        <v>0</v>
      </c>
      <c r="Q173" s="33"/>
      <c r="R173" s="33"/>
      <c r="S173" s="36"/>
      <c r="T173" s="37"/>
      <c r="U173" s="37"/>
      <c r="V173" s="37"/>
      <c r="W173" s="37"/>
    </row>
    <row r="174" spans="1:25" x14ac:dyDescent="0.25">
      <c r="A174" s="32" t="s">
        <v>237</v>
      </c>
      <c r="B174" s="32" t="s">
        <v>559</v>
      </c>
      <c r="C174" s="32" t="s">
        <v>560</v>
      </c>
      <c r="D174" s="32" t="s">
        <v>561</v>
      </c>
      <c r="E174" s="32"/>
      <c r="F174" s="32"/>
      <c r="G174" s="32"/>
      <c r="H174" s="33"/>
      <c r="I174" s="33">
        <f t="shared" si="9"/>
        <v>0</v>
      </c>
      <c r="J174" s="34"/>
      <c r="K174" s="33"/>
      <c r="L174" s="33">
        <f t="shared" si="10"/>
        <v>0</v>
      </c>
      <c r="M174" s="33"/>
      <c r="N174" s="33"/>
      <c r="O174" s="33"/>
      <c r="P174" s="33">
        <f t="shared" si="8"/>
        <v>0</v>
      </c>
      <c r="Q174" s="33"/>
      <c r="R174" s="33"/>
      <c r="S174" s="36"/>
      <c r="T174" s="37"/>
      <c r="U174" s="37"/>
      <c r="V174" s="37"/>
      <c r="W174" s="37"/>
    </row>
    <row r="175" spans="1:25" x14ac:dyDescent="0.25">
      <c r="A175" s="32" t="s">
        <v>237</v>
      </c>
      <c r="B175" s="32" t="s">
        <v>482</v>
      </c>
      <c r="C175" s="32" t="s">
        <v>483</v>
      </c>
      <c r="D175" s="32" t="s">
        <v>484</v>
      </c>
      <c r="E175" s="32"/>
      <c r="F175" s="32"/>
      <c r="G175" s="32"/>
      <c r="H175" s="33"/>
      <c r="I175" s="38">
        <f t="shared" si="9"/>
        <v>0</v>
      </c>
      <c r="J175" s="34"/>
      <c r="K175" s="33"/>
      <c r="L175" s="33">
        <f t="shared" si="10"/>
        <v>0</v>
      </c>
      <c r="M175" s="33"/>
      <c r="N175" s="33"/>
      <c r="O175" s="33"/>
      <c r="P175" s="33">
        <f t="shared" si="8"/>
        <v>0</v>
      </c>
      <c r="Q175" s="33"/>
      <c r="R175" s="33"/>
      <c r="S175" s="36"/>
      <c r="T175" s="37"/>
      <c r="U175" s="37"/>
      <c r="V175" s="37"/>
      <c r="W175" s="37"/>
      <c r="X175" t="str">
        <f>LEFT(B175,7)</f>
        <v>0571994</v>
      </c>
      <c r="Y175" t="str">
        <f>CONCATENATE($X$1,X175,$Y$1,$Z$1)</f>
        <v>ce.0571994@ac-nancy-metz.fr</v>
      </c>
    </row>
    <row r="176" spans="1:25" x14ac:dyDescent="0.25">
      <c r="A176" s="32" t="s">
        <v>237</v>
      </c>
      <c r="B176" s="32" t="s">
        <v>514</v>
      </c>
      <c r="C176" s="32" t="s">
        <v>515</v>
      </c>
      <c r="D176" s="32" t="s">
        <v>516</v>
      </c>
      <c r="E176" s="32"/>
      <c r="F176" s="32"/>
      <c r="G176" s="32"/>
      <c r="H176" s="33"/>
      <c r="I176" s="35">
        <f t="shared" si="9"/>
        <v>0</v>
      </c>
      <c r="J176" s="34"/>
      <c r="K176" s="33"/>
      <c r="L176" s="35">
        <f t="shared" si="10"/>
        <v>0</v>
      </c>
      <c r="M176" s="33"/>
      <c r="N176" s="33"/>
      <c r="O176" s="33"/>
      <c r="P176" s="35">
        <f t="shared" si="8"/>
        <v>0</v>
      </c>
      <c r="Q176" s="33"/>
      <c r="R176" s="33"/>
      <c r="S176" s="36"/>
      <c r="T176" s="37"/>
      <c r="U176" s="37"/>
      <c r="V176" s="37"/>
      <c r="W176" s="37"/>
    </row>
    <row r="177" spans="1:23" x14ac:dyDescent="0.25">
      <c r="A177" s="32" t="s">
        <v>237</v>
      </c>
      <c r="B177" s="32" t="s">
        <v>611</v>
      </c>
      <c r="C177" s="32" t="s">
        <v>612</v>
      </c>
      <c r="D177" s="32" t="s">
        <v>613</v>
      </c>
      <c r="E177" s="32"/>
      <c r="F177" s="32"/>
      <c r="G177" s="32"/>
      <c r="H177" s="33"/>
      <c r="I177" s="38">
        <f t="shared" si="9"/>
        <v>0</v>
      </c>
      <c r="J177" s="34"/>
      <c r="K177" s="33"/>
      <c r="L177" s="38">
        <f t="shared" si="10"/>
        <v>0</v>
      </c>
      <c r="M177" s="33"/>
      <c r="N177" s="33"/>
      <c r="O177" s="33"/>
      <c r="P177" s="33">
        <f t="shared" si="8"/>
        <v>0</v>
      </c>
      <c r="Q177" s="33"/>
      <c r="R177" s="33"/>
      <c r="S177" s="36"/>
      <c r="T177" s="37"/>
      <c r="U177" s="37"/>
      <c r="V177" s="37"/>
      <c r="W177" s="37"/>
    </row>
    <row r="178" spans="1:23" x14ac:dyDescent="0.25">
      <c r="A178" s="32" t="s">
        <v>237</v>
      </c>
      <c r="B178" s="32" t="s">
        <v>464</v>
      </c>
      <c r="C178" s="32" t="s">
        <v>465</v>
      </c>
      <c r="D178" s="32" t="s">
        <v>466</v>
      </c>
      <c r="E178" s="32"/>
      <c r="F178" s="32"/>
      <c r="G178" s="32"/>
      <c r="H178" s="33"/>
      <c r="I178" s="33">
        <f t="shared" si="9"/>
        <v>0</v>
      </c>
      <c r="J178" s="34"/>
      <c r="K178" s="33"/>
      <c r="L178" s="33">
        <f t="shared" si="10"/>
        <v>0</v>
      </c>
      <c r="M178" s="33"/>
      <c r="N178" s="33"/>
      <c r="O178" s="33"/>
      <c r="P178" s="33">
        <f t="shared" si="8"/>
        <v>0</v>
      </c>
      <c r="Q178" s="33"/>
      <c r="R178" s="33"/>
      <c r="S178" s="36"/>
      <c r="T178" s="37"/>
      <c r="U178" s="37"/>
      <c r="V178" s="37"/>
      <c r="W178" s="37"/>
    </row>
    <row r="179" spans="1:23" x14ac:dyDescent="0.25">
      <c r="A179" s="32" t="s">
        <v>237</v>
      </c>
      <c r="B179" s="32" t="s">
        <v>602</v>
      </c>
      <c r="C179" s="32" t="s">
        <v>603</v>
      </c>
      <c r="D179" s="32" t="s">
        <v>604</v>
      </c>
      <c r="E179" s="32"/>
      <c r="F179" s="32"/>
      <c r="G179" s="32"/>
      <c r="H179" s="33"/>
      <c r="I179" s="33">
        <f t="shared" si="9"/>
        <v>0</v>
      </c>
      <c r="J179" s="34"/>
      <c r="K179" s="33"/>
      <c r="L179" s="33">
        <f t="shared" si="10"/>
        <v>0</v>
      </c>
      <c r="M179" s="33"/>
      <c r="N179" s="33"/>
      <c r="O179" s="33"/>
      <c r="P179" s="33">
        <f t="shared" si="8"/>
        <v>0</v>
      </c>
      <c r="Q179" s="33"/>
      <c r="R179" s="33"/>
      <c r="S179" s="36"/>
      <c r="T179" s="37"/>
      <c r="U179" s="37"/>
      <c r="V179" s="37"/>
      <c r="W179" s="37"/>
    </row>
    <row r="180" spans="1:23" x14ac:dyDescent="0.25">
      <c r="A180" s="32" t="s">
        <v>237</v>
      </c>
      <c r="B180" s="32" t="s">
        <v>659</v>
      </c>
      <c r="C180" s="32" t="s">
        <v>660</v>
      </c>
      <c r="D180" s="32" t="s">
        <v>661</v>
      </c>
      <c r="E180" s="32"/>
      <c r="F180" s="32"/>
      <c r="G180" s="32"/>
      <c r="H180" s="33"/>
      <c r="I180" s="38">
        <f t="shared" si="9"/>
        <v>0</v>
      </c>
      <c r="J180" s="34"/>
      <c r="K180" s="33"/>
      <c r="L180" s="38">
        <f t="shared" si="10"/>
        <v>0</v>
      </c>
      <c r="M180" s="33"/>
      <c r="N180" s="33"/>
      <c r="O180" s="33"/>
      <c r="P180" s="38">
        <f t="shared" si="8"/>
        <v>0</v>
      </c>
      <c r="Q180" s="33"/>
      <c r="R180" s="33"/>
      <c r="S180" s="36"/>
      <c r="T180" s="37"/>
      <c r="U180" s="37"/>
      <c r="V180" s="37"/>
      <c r="W180" s="37"/>
    </row>
    <row r="181" spans="1:23" x14ac:dyDescent="0.25">
      <c r="A181" s="32" t="s">
        <v>237</v>
      </c>
      <c r="B181" s="32" t="s">
        <v>553</v>
      </c>
      <c r="C181" s="32" t="s">
        <v>554</v>
      </c>
      <c r="D181" s="32" t="s">
        <v>555</v>
      </c>
      <c r="E181" s="32"/>
      <c r="F181" s="32"/>
      <c r="G181" s="32"/>
      <c r="H181" s="33"/>
      <c r="I181" s="33">
        <f t="shared" si="9"/>
        <v>0</v>
      </c>
      <c r="J181" s="34"/>
      <c r="K181" s="33"/>
      <c r="L181" s="33">
        <f t="shared" si="10"/>
        <v>0</v>
      </c>
      <c r="M181" s="33"/>
      <c r="N181" s="33"/>
      <c r="O181" s="33"/>
      <c r="P181" s="33">
        <f t="shared" si="8"/>
        <v>0</v>
      </c>
      <c r="Q181" s="33"/>
      <c r="R181" s="33"/>
      <c r="S181" s="36"/>
      <c r="T181" s="37"/>
      <c r="U181" s="37"/>
      <c r="V181" s="37"/>
      <c r="W181" s="37"/>
    </row>
    <row r="182" spans="1:23" x14ac:dyDescent="0.25">
      <c r="A182" s="32" t="s">
        <v>237</v>
      </c>
      <c r="B182" s="32" t="s">
        <v>633</v>
      </c>
      <c r="C182" s="32" t="s">
        <v>634</v>
      </c>
      <c r="D182" s="32" t="s">
        <v>113</v>
      </c>
      <c r="E182" s="32"/>
      <c r="F182" s="32"/>
      <c r="G182" s="32"/>
      <c r="H182" s="33"/>
      <c r="I182" s="33">
        <f t="shared" si="9"/>
        <v>0</v>
      </c>
      <c r="J182" s="34"/>
      <c r="K182" s="33"/>
      <c r="L182" s="35">
        <f t="shared" si="10"/>
        <v>0</v>
      </c>
      <c r="M182" s="33"/>
      <c r="N182" s="33"/>
      <c r="O182" s="33"/>
      <c r="P182" s="33">
        <f t="shared" si="8"/>
        <v>0</v>
      </c>
      <c r="Q182" s="33"/>
      <c r="R182" s="33"/>
      <c r="S182" s="36"/>
      <c r="T182" s="37"/>
      <c r="U182" s="37"/>
      <c r="V182" s="37"/>
      <c r="W182" s="37"/>
    </row>
    <row r="183" spans="1:23" x14ac:dyDescent="0.25">
      <c r="A183" s="32" t="s">
        <v>5</v>
      </c>
      <c r="B183" s="32" t="s">
        <v>66</v>
      </c>
      <c r="C183" s="32" t="s">
        <v>67</v>
      </c>
      <c r="D183" s="32" t="s">
        <v>68</v>
      </c>
      <c r="E183" s="32"/>
      <c r="F183" s="32"/>
      <c r="G183" s="32"/>
      <c r="H183" s="33"/>
      <c r="I183" s="33">
        <f t="shared" si="9"/>
        <v>0</v>
      </c>
      <c r="J183" s="34"/>
      <c r="K183" s="33"/>
      <c r="L183" s="33">
        <f t="shared" si="10"/>
        <v>0</v>
      </c>
      <c r="M183" s="33"/>
      <c r="N183" s="33"/>
      <c r="O183" s="33"/>
      <c r="P183" s="35">
        <f t="shared" si="8"/>
        <v>0</v>
      </c>
      <c r="Q183" s="33"/>
      <c r="R183" s="33"/>
      <c r="S183" s="36"/>
      <c r="T183" s="37"/>
      <c r="U183" s="37"/>
      <c r="V183" s="37"/>
      <c r="W183" s="37"/>
    </row>
    <row r="184" spans="1:23" x14ac:dyDescent="0.25">
      <c r="A184" s="32" t="s">
        <v>237</v>
      </c>
      <c r="B184" s="32" t="s">
        <v>502</v>
      </c>
      <c r="C184" s="32" t="s">
        <v>503</v>
      </c>
      <c r="D184" s="32" t="s">
        <v>504</v>
      </c>
      <c r="E184" s="32"/>
      <c r="F184" s="32"/>
      <c r="G184" s="32"/>
      <c r="H184" s="33"/>
      <c r="I184" s="35">
        <f t="shared" si="9"/>
        <v>0</v>
      </c>
      <c r="J184" s="34"/>
      <c r="K184" s="33"/>
      <c r="L184" s="35">
        <f t="shared" si="10"/>
        <v>0</v>
      </c>
      <c r="M184" s="33"/>
      <c r="N184" s="33"/>
      <c r="O184" s="33"/>
      <c r="P184" s="35">
        <f t="shared" si="8"/>
        <v>0</v>
      </c>
      <c r="Q184" s="33"/>
      <c r="R184" s="33"/>
      <c r="S184" s="36"/>
      <c r="T184" s="37"/>
      <c r="U184" s="37"/>
      <c r="V184" s="37"/>
      <c r="W184" s="37"/>
    </row>
    <row r="185" spans="1:23" x14ac:dyDescent="0.25">
      <c r="A185" s="32" t="s">
        <v>237</v>
      </c>
      <c r="B185" s="32" t="s">
        <v>539</v>
      </c>
      <c r="C185" s="32" t="s">
        <v>540</v>
      </c>
      <c r="D185" s="32" t="s">
        <v>541</v>
      </c>
      <c r="E185" s="32"/>
      <c r="F185" s="32"/>
      <c r="G185" s="32"/>
      <c r="H185" s="33"/>
      <c r="I185" s="33">
        <f t="shared" si="9"/>
        <v>0</v>
      </c>
      <c r="J185" s="34"/>
      <c r="K185" s="33"/>
      <c r="L185" s="33">
        <f t="shared" si="10"/>
        <v>0</v>
      </c>
      <c r="M185" s="33"/>
      <c r="N185" s="33"/>
      <c r="O185" s="33"/>
      <c r="P185" s="33">
        <f t="shared" si="8"/>
        <v>0</v>
      </c>
      <c r="Q185" s="33"/>
      <c r="R185" s="33"/>
      <c r="S185" s="36"/>
      <c r="T185" s="37"/>
      <c r="U185" s="37"/>
      <c r="V185" s="37"/>
      <c r="W185" s="37"/>
    </row>
    <row r="186" spans="1:23" x14ac:dyDescent="0.25">
      <c r="A186" s="32" t="s">
        <v>237</v>
      </c>
      <c r="B186" s="32" t="s">
        <v>639</v>
      </c>
      <c r="C186" s="32" t="s">
        <v>640</v>
      </c>
      <c r="D186" s="32" t="s">
        <v>641</v>
      </c>
      <c r="E186" s="32"/>
      <c r="F186" s="32"/>
      <c r="G186" s="32"/>
      <c r="H186" s="33"/>
      <c r="I186" s="33">
        <f t="shared" si="9"/>
        <v>0</v>
      </c>
      <c r="J186" s="34"/>
      <c r="K186" s="33"/>
      <c r="L186" s="33">
        <f t="shared" si="10"/>
        <v>0</v>
      </c>
      <c r="M186" s="33"/>
      <c r="N186" s="33"/>
      <c r="O186" s="33"/>
      <c r="P186" s="33">
        <f t="shared" si="8"/>
        <v>0</v>
      </c>
      <c r="Q186" s="33"/>
      <c r="R186" s="33"/>
      <c r="S186" s="36"/>
      <c r="T186" s="37"/>
      <c r="U186" s="37"/>
      <c r="V186" s="37"/>
      <c r="W186" s="37"/>
    </row>
    <row r="187" spans="1:23" x14ac:dyDescent="0.25">
      <c r="A187" s="32" t="s">
        <v>5</v>
      </c>
      <c r="B187" s="32" t="s">
        <v>129</v>
      </c>
      <c r="C187" s="32" t="s">
        <v>130</v>
      </c>
      <c r="D187" s="32" t="s">
        <v>124</v>
      </c>
      <c r="E187" s="32"/>
      <c r="F187" s="32"/>
      <c r="G187" s="32"/>
      <c r="H187" s="33"/>
      <c r="I187" s="38">
        <f t="shared" si="9"/>
        <v>0</v>
      </c>
      <c r="J187" s="34"/>
      <c r="K187" s="33"/>
      <c r="L187" s="33">
        <f t="shared" si="10"/>
        <v>0</v>
      </c>
      <c r="M187" s="33"/>
      <c r="N187" s="33"/>
      <c r="O187" s="33"/>
      <c r="P187" s="35">
        <f t="shared" si="8"/>
        <v>0</v>
      </c>
      <c r="Q187" s="33"/>
      <c r="R187" s="33"/>
      <c r="S187" s="36"/>
      <c r="T187" s="37"/>
      <c r="U187" s="37"/>
      <c r="V187" s="37"/>
      <c r="W187" s="37"/>
    </row>
    <row r="188" spans="1:23" x14ac:dyDescent="0.25">
      <c r="A188" s="32" t="s">
        <v>160</v>
      </c>
      <c r="B188" s="32" t="s">
        <v>197</v>
      </c>
      <c r="C188" s="32" t="s">
        <v>198</v>
      </c>
      <c r="D188" s="32" t="s">
        <v>74</v>
      </c>
      <c r="E188" s="32"/>
      <c r="F188" s="32"/>
      <c r="G188" s="32"/>
      <c r="H188" s="33"/>
      <c r="I188" s="35">
        <f t="shared" si="9"/>
        <v>0</v>
      </c>
      <c r="J188" s="34"/>
      <c r="K188" s="33"/>
      <c r="L188" s="35">
        <f t="shared" si="10"/>
        <v>0</v>
      </c>
      <c r="M188" s="33"/>
      <c r="N188" s="33"/>
      <c r="O188" s="33"/>
      <c r="P188" s="35">
        <f t="shared" si="8"/>
        <v>0</v>
      </c>
      <c r="Q188" s="33"/>
      <c r="R188" s="33"/>
      <c r="S188" s="36"/>
      <c r="T188" s="37"/>
      <c r="U188" s="37"/>
      <c r="V188" s="37"/>
      <c r="W188" s="37"/>
    </row>
    <row r="189" spans="1:23" x14ac:dyDescent="0.25">
      <c r="A189" s="32" t="s">
        <v>237</v>
      </c>
      <c r="B189" s="32" t="s">
        <v>568</v>
      </c>
      <c r="C189" s="32" t="s">
        <v>569</v>
      </c>
      <c r="D189" s="32" t="s">
        <v>206</v>
      </c>
      <c r="E189" s="32"/>
      <c r="F189" s="32"/>
      <c r="G189" s="32"/>
      <c r="H189" s="33"/>
      <c r="I189" s="33">
        <f t="shared" si="9"/>
        <v>0</v>
      </c>
      <c r="J189" s="34"/>
      <c r="K189" s="33"/>
      <c r="L189" s="33">
        <f t="shared" si="10"/>
        <v>0</v>
      </c>
      <c r="M189" s="33"/>
      <c r="N189" s="33"/>
      <c r="O189" s="33"/>
      <c r="P189" s="33">
        <f t="shared" si="8"/>
        <v>0</v>
      </c>
      <c r="Q189" s="33"/>
      <c r="R189" s="33"/>
      <c r="S189" s="36"/>
      <c r="T189" s="37"/>
      <c r="U189" s="37"/>
      <c r="V189" s="37"/>
      <c r="W189" s="37"/>
    </row>
    <row r="190" spans="1:23" x14ac:dyDescent="0.25">
      <c r="A190" s="32" t="s">
        <v>237</v>
      </c>
      <c r="B190" s="32" t="s">
        <v>578</v>
      </c>
      <c r="C190" s="32" t="s">
        <v>579</v>
      </c>
      <c r="D190" s="32" t="s">
        <v>85</v>
      </c>
      <c r="E190" s="32"/>
      <c r="F190" s="32"/>
      <c r="G190" s="32"/>
      <c r="H190" s="33"/>
      <c r="I190" s="33">
        <f t="shared" si="9"/>
        <v>0</v>
      </c>
      <c r="J190" s="34"/>
      <c r="K190" s="33"/>
      <c r="L190" s="33">
        <f t="shared" si="10"/>
        <v>0</v>
      </c>
      <c r="M190" s="33"/>
      <c r="N190" s="33"/>
      <c r="O190" s="33"/>
      <c r="P190" s="38">
        <f t="shared" si="8"/>
        <v>0</v>
      </c>
      <c r="Q190" s="33"/>
      <c r="R190" s="33"/>
      <c r="S190" s="36"/>
      <c r="T190" s="37"/>
      <c r="U190" s="37"/>
      <c r="V190" s="37"/>
      <c r="W190" s="37"/>
    </row>
    <row r="191" spans="1:23" x14ac:dyDescent="0.25">
      <c r="A191" s="32" t="s">
        <v>237</v>
      </c>
      <c r="B191" s="32" t="s">
        <v>562</v>
      </c>
      <c r="C191" s="32" t="s">
        <v>563</v>
      </c>
      <c r="D191" s="32" t="s">
        <v>564</v>
      </c>
      <c r="E191" s="32"/>
      <c r="F191" s="32"/>
      <c r="G191" s="32"/>
      <c r="H191" s="33"/>
      <c r="I191" s="33">
        <f t="shared" si="9"/>
        <v>0</v>
      </c>
      <c r="J191" s="34"/>
      <c r="K191" s="33"/>
      <c r="L191" s="33">
        <f t="shared" si="10"/>
        <v>0</v>
      </c>
      <c r="M191" s="33"/>
      <c r="N191" s="33"/>
      <c r="O191" s="33"/>
      <c r="P191" s="33">
        <f t="shared" si="8"/>
        <v>0</v>
      </c>
      <c r="Q191" s="33"/>
      <c r="R191" s="33"/>
      <c r="S191" s="36"/>
      <c r="T191" s="37"/>
      <c r="U191" s="37"/>
      <c r="V191" s="37"/>
      <c r="W191" s="37"/>
    </row>
    <row r="192" spans="1:23" x14ac:dyDescent="0.25">
      <c r="A192" s="32" t="s">
        <v>237</v>
      </c>
      <c r="B192" s="32" t="s">
        <v>580</v>
      </c>
      <c r="C192" s="32" t="s">
        <v>581</v>
      </c>
      <c r="D192" s="32" t="s">
        <v>85</v>
      </c>
      <c r="E192" s="32"/>
      <c r="F192" s="32">
        <v>1</v>
      </c>
      <c r="G192" s="32"/>
      <c r="H192" s="33"/>
      <c r="I192" s="38">
        <f t="shared" si="9"/>
        <v>1</v>
      </c>
      <c r="J192" s="34"/>
      <c r="K192" s="33"/>
      <c r="L192" s="35">
        <f t="shared" si="10"/>
        <v>0</v>
      </c>
      <c r="M192" s="33"/>
      <c r="N192" s="33"/>
      <c r="O192" s="33"/>
      <c r="P192" s="35">
        <f t="shared" si="8"/>
        <v>0</v>
      </c>
      <c r="Q192" s="33"/>
      <c r="R192" s="33"/>
      <c r="S192" s="36"/>
      <c r="T192" s="37"/>
      <c r="U192" s="37"/>
      <c r="V192" s="37"/>
      <c r="W192" s="37"/>
    </row>
    <row r="193" spans="1:25" x14ac:dyDescent="0.25">
      <c r="A193" s="32" t="s">
        <v>237</v>
      </c>
      <c r="B193" s="32" t="s">
        <v>582</v>
      </c>
      <c r="C193" s="32" t="s">
        <v>548</v>
      </c>
      <c r="D193" s="32" t="s">
        <v>85</v>
      </c>
      <c r="E193" s="32"/>
      <c r="F193" s="32"/>
      <c r="G193" s="32"/>
      <c r="H193" s="33"/>
      <c r="I193" s="33">
        <f t="shared" si="9"/>
        <v>0</v>
      </c>
      <c r="J193" s="34"/>
      <c r="K193" s="33"/>
      <c r="L193" s="33">
        <f t="shared" si="10"/>
        <v>0</v>
      </c>
      <c r="M193" s="33"/>
      <c r="N193" s="33"/>
      <c r="O193" s="33"/>
      <c r="P193" s="33">
        <f t="shared" si="8"/>
        <v>0</v>
      </c>
      <c r="Q193" s="33"/>
      <c r="R193" s="33"/>
      <c r="S193" s="36"/>
      <c r="T193" s="37"/>
      <c r="U193" s="37"/>
      <c r="V193" s="37"/>
      <c r="W193" s="37"/>
    </row>
    <row r="194" spans="1:25" x14ac:dyDescent="0.25">
      <c r="A194" s="32" t="s">
        <v>237</v>
      </c>
      <c r="B194" s="32" t="s">
        <v>458</v>
      </c>
      <c r="C194" s="32" t="s">
        <v>459</v>
      </c>
      <c r="D194" s="32" t="s">
        <v>460</v>
      </c>
      <c r="E194" s="32"/>
      <c r="F194" s="32"/>
      <c r="G194" s="32"/>
      <c r="H194" s="33"/>
      <c r="I194" s="38">
        <f t="shared" si="9"/>
        <v>0</v>
      </c>
      <c r="J194" s="34"/>
      <c r="K194" s="33"/>
      <c r="L194" s="38">
        <f t="shared" si="10"/>
        <v>0</v>
      </c>
      <c r="M194" s="33"/>
      <c r="N194" s="33"/>
      <c r="O194" s="33"/>
      <c r="P194" s="38">
        <f t="shared" ref="P194:P257" si="12">E194-O194</f>
        <v>0</v>
      </c>
      <c r="Q194" s="33"/>
      <c r="R194" s="33"/>
      <c r="S194" s="36"/>
      <c r="T194" s="37"/>
      <c r="U194" s="37"/>
      <c r="V194" s="37"/>
      <c r="W194" s="37"/>
      <c r="X194" t="str">
        <f>LEFT(B194,7)</f>
        <v>0572169</v>
      </c>
      <c r="Y194" t="str">
        <f>CONCATENATE($X$1,X194,$Y$1,$Z$1)</f>
        <v>ce.0572169@ac-nancy-metz.fr</v>
      </c>
    </row>
    <row r="195" spans="1:25" x14ac:dyDescent="0.25">
      <c r="A195" s="32" t="s">
        <v>237</v>
      </c>
      <c r="B195" s="32" t="s">
        <v>467</v>
      </c>
      <c r="C195" s="32" t="s">
        <v>186</v>
      </c>
      <c r="D195" s="32" t="s">
        <v>468</v>
      </c>
      <c r="E195" s="32"/>
      <c r="F195" s="32"/>
      <c r="G195" s="32"/>
      <c r="H195" s="33"/>
      <c r="I195" s="33">
        <f t="shared" ref="I195:I258" si="13">E195+F195-H195</f>
        <v>0</v>
      </c>
      <c r="J195" s="34"/>
      <c r="K195" s="33"/>
      <c r="L195" s="33">
        <f t="shared" ref="L195:L258" si="14">E195-K195</f>
        <v>0</v>
      </c>
      <c r="M195" s="33"/>
      <c r="N195" s="33"/>
      <c r="O195" s="33"/>
      <c r="P195" s="33">
        <f t="shared" si="12"/>
        <v>0</v>
      </c>
      <c r="Q195" s="33"/>
      <c r="R195" s="33"/>
      <c r="S195" s="36"/>
      <c r="T195" s="37"/>
      <c r="U195" s="37"/>
      <c r="V195" s="37"/>
      <c r="W195" s="37"/>
    </row>
    <row r="196" spans="1:25" x14ac:dyDescent="0.25">
      <c r="A196" s="32" t="s">
        <v>237</v>
      </c>
      <c r="B196" s="32" t="s">
        <v>536</v>
      </c>
      <c r="C196" s="32" t="s">
        <v>331</v>
      </c>
      <c r="D196" s="32" t="s">
        <v>203</v>
      </c>
      <c r="E196" s="32"/>
      <c r="F196" s="32"/>
      <c r="G196" s="32"/>
      <c r="H196" s="33"/>
      <c r="I196" s="33">
        <f t="shared" si="13"/>
        <v>0</v>
      </c>
      <c r="J196" s="34"/>
      <c r="K196" s="33"/>
      <c r="L196" s="33">
        <f t="shared" si="14"/>
        <v>0</v>
      </c>
      <c r="M196" s="33"/>
      <c r="N196" s="33"/>
      <c r="O196" s="33"/>
      <c r="P196" s="33">
        <f t="shared" si="12"/>
        <v>0</v>
      </c>
      <c r="Q196" s="33"/>
      <c r="R196" s="33"/>
      <c r="S196" s="36"/>
      <c r="T196" s="37"/>
      <c r="U196" s="37"/>
      <c r="V196" s="37"/>
      <c r="W196" s="37"/>
    </row>
    <row r="197" spans="1:25" x14ac:dyDescent="0.25">
      <c r="A197" s="32" t="s">
        <v>237</v>
      </c>
      <c r="B197" s="32" t="s">
        <v>528</v>
      </c>
      <c r="C197" s="32" t="s">
        <v>363</v>
      </c>
      <c r="D197" s="32" t="s">
        <v>529</v>
      </c>
      <c r="E197" s="32"/>
      <c r="F197" s="32"/>
      <c r="G197" s="32"/>
      <c r="H197" s="33"/>
      <c r="I197" s="33">
        <f t="shared" si="13"/>
        <v>0</v>
      </c>
      <c r="J197" s="34"/>
      <c r="K197" s="33"/>
      <c r="L197" s="33">
        <f t="shared" si="14"/>
        <v>0</v>
      </c>
      <c r="M197" s="33"/>
      <c r="N197" s="33"/>
      <c r="O197" s="33"/>
      <c r="P197" s="33">
        <f t="shared" si="12"/>
        <v>0</v>
      </c>
      <c r="Q197" s="33"/>
      <c r="R197" s="33"/>
      <c r="S197" s="36"/>
      <c r="T197" s="37"/>
      <c r="U197" s="37"/>
      <c r="V197" s="37"/>
      <c r="W197" s="37"/>
    </row>
    <row r="198" spans="1:25" x14ac:dyDescent="0.25">
      <c r="A198" s="32" t="s">
        <v>237</v>
      </c>
      <c r="B198" s="32" t="s">
        <v>645</v>
      </c>
      <c r="C198" s="32" t="s">
        <v>646</v>
      </c>
      <c r="D198" s="32" t="s">
        <v>121</v>
      </c>
      <c r="E198" s="32"/>
      <c r="F198" s="32"/>
      <c r="G198" s="32"/>
      <c r="H198" s="33"/>
      <c r="I198" s="33">
        <f t="shared" si="13"/>
        <v>0</v>
      </c>
      <c r="J198" s="34"/>
      <c r="K198" s="33"/>
      <c r="L198" s="33">
        <f t="shared" si="14"/>
        <v>0</v>
      </c>
      <c r="M198" s="33"/>
      <c r="N198" s="33"/>
      <c r="O198" s="33"/>
      <c r="P198" s="33">
        <f t="shared" si="12"/>
        <v>0</v>
      </c>
      <c r="Q198" s="33"/>
      <c r="R198" s="33"/>
      <c r="S198" s="36"/>
      <c r="T198" s="37"/>
      <c r="U198" s="37"/>
      <c r="V198" s="37"/>
      <c r="W198" s="37"/>
    </row>
    <row r="199" spans="1:25" x14ac:dyDescent="0.25">
      <c r="A199" s="32" t="s">
        <v>237</v>
      </c>
      <c r="B199" s="32" t="s">
        <v>507</v>
      </c>
      <c r="C199" s="32" t="s">
        <v>508</v>
      </c>
      <c r="D199" s="32" t="s">
        <v>506</v>
      </c>
      <c r="E199" s="32"/>
      <c r="F199" s="32"/>
      <c r="G199" s="32"/>
      <c r="H199" s="33"/>
      <c r="I199" s="33">
        <f t="shared" si="13"/>
        <v>0</v>
      </c>
      <c r="J199" s="34"/>
      <c r="K199" s="33"/>
      <c r="L199" s="33">
        <f t="shared" si="14"/>
        <v>0</v>
      </c>
      <c r="M199" s="33"/>
      <c r="N199" s="33"/>
      <c r="O199" s="33"/>
      <c r="P199" s="33">
        <f t="shared" si="12"/>
        <v>0</v>
      </c>
      <c r="Q199" s="33"/>
      <c r="R199" s="33"/>
      <c r="S199" s="36"/>
      <c r="T199" s="37"/>
      <c r="U199" s="37"/>
      <c r="V199" s="37"/>
      <c r="W199" s="37"/>
    </row>
    <row r="200" spans="1:25" x14ac:dyDescent="0.25">
      <c r="A200" s="32" t="s">
        <v>237</v>
      </c>
      <c r="B200" s="32" t="s">
        <v>517</v>
      </c>
      <c r="C200" s="32" t="s">
        <v>518</v>
      </c>
      <c r="D200" s="32" t="s">
        <v>77</v>
      </c>
      <c r="E200" s="32"/>
      <c r="F200" s="32"/>
      <c r="G200" s="32"/>
      <c r="H200" s="33"/>
      <c r="I200" s="38">
        <f t="shared" si="13"/>
        <v>0</v>
      </c>
      <c r="J200" s="34"/>
      <c r="K200" s="33"/>
      <c r="L200" s="33">
        <f t="shared" si="14"/>
        <v>0</v>
      </c>
      <c r="M200" s="33"/>
      <c r="N200" s="33"/>
      <c r="O200" s="33"/>
      <c r="P200" s="33">
        <f t="shared" si="12"/>
        <v>0</v>
      </c>
      <c r="Q200" s="33"/>
      <c r="R200" s="33"/>
      <c r="S200" s="36"/>
      <c r="T200" s="37"/>
      <c r="U200" s="37"/>
      <c r="V200" s="37"/>
      <c r="W200" s="37"/>
      <c r="X200" t="str">
        <f>LEFT(B200,7)</f>
        <v>0572180</v>
      </c>
      <c r="Y200" t="str">
        <f>CONCATENATE($X$1,X200,$Y$1,$Z$1)</f>
        <v>ce.0572180@ac-nancy-metz.fr</v>
      </c>
    </row>
    <row r="201" spans="1:25" x14ac:dyDescent="0.25">
      <c r="A201" s="32" t="s">
        <v>237</v>
      </c>
      <c r="B201" s="32" t="s">
        <v>608</v>
      </c>
      <c r="C201" s="32" t="s">
        <v>609</v>
      </c>
      <c r="D201" s="32" t="s">
        <v>610</v>
      </c>
      <c r="E201" s="32"/>
      <c r="F201" s="32"/>
      <c r="G201" s="32"/>
      <c r="H201" s="33"/>
      <c r="I201" s="35">
        <f t="shared" si="13"/>
        <v>0</v>
      </c>
      <c r="J201" s="34"/>
      <c r="K201" s="33"/>
      <c r="L201" s="35">
        <f t="shared" si="14"/>
        <v>0</v>
      </c>
      <c r="M201" s="33"/>
      <c r="N201" s="33"/>
      <c r="O201" s="33"/>
      <c r="P201" s="35">
        <f t="shared" si="12"/>
        <v>0</v>
      </c>
      <c r="Q201" s="33"/>
      <c r="R201" s="33"/>
      <c r="S201" s="36"/>
      <c r="T201" s="37"/>
      <c r="U201" s="37"/>
      <c r="V201" s="37"/>
      <c r="W201" s="37"/>
    </row>
    <row r="202" spans="1:25" x14ac:dyDescent="0.25">
      <c r="A202" s="32" t="s">
        <v>237</v>
      </c>
      <c r="B202" s="32" t="s">
        <v>635</v>
      </c>
      <c r="C202" s="32" t="s">
        <v>636</v>
      </c>
      <c r="D202" s="32" t="s">
        <v>113</v>
      </c>
      <c r="E202" s="32"/>
      <c r="F202" s="32"/>
      <c r="G202" s="32"/>
      <c r="H202" s="33"/>
      <c r="I202" s="38">
        <f t="shared" si="13"/>
        <v>0</v>
      </c>
      <c r="J202" s="34"/>
      <c r="K202" s="33"/>
      <c r="L202" s="38">
        <f t="shared" si="14"/>
        <v>0</v>
      </c>
      <c r="M202" s="33"/>
      <c r="N202" s="33"/>
      <c r="O202" s="33"/>
      <c r="P202" s="38">
        <f t="shared" si="12"/>
        <v>0</v>
      </c>
      <c r="Q202" s="33"/>
      <c r="R202" s="33"/>
      <c r="S202" s="36"/>
      <c r="T202" s="37"/>
      <c r="U202" s="37"/>
      <c r="V202" s="37"/>
      <c r="W202" s="37"/>
    </row>
    <row r="203" spans="1:25" x14ac:dyDescent="0.25">
      <c r="A203" s="32" t="s">
        <v>237</v>
      </c>
      <c r="B203" s="32" t="s">
        <v>594</v>
      </c>
      <c r="C203" s="32" t="s">
        <v>595</v>
      </c>
      <c r="D203" s="32" t="s">
        <v>596</v>
      </c>
      <c r="E203" s="32"/>
      <c r="F203" s="32"/>
      <c r="G203" s="32"/>
      <c r="H203" s="33"/>
      <c r="I203" s="33">
        <f t="shared" si="13"/>
        <v>0</v>
      </c>
      <c r="J203" s="34"/>
      <c r="K203" s="33"/>
      <c r="L203" s="33">
        <f t="shared" si="14"/>
        <v>0</v>
      </c>
      <c r="M203" s="33"/>
      <c r="N203" s="33"/>
      <c r="O203" s="33"/>
      <c r="P203" s="33">
        <f t="shared" si="12"/>
        <v>0</v>
      </c>
      <c r="Q203" s="33"/>
      <c r="R203" s="33"/>
      <c r="S203" s="36"/>
      <c r="T203" s="37"/>
      <c r="U203" s="37"/>
      <c r="V203" s="37"/>
      <c r="W203" s="37"/>
    </row>
    <row r="204" spans="1:25" x14ac:dyDescent="0.25">
      <c r="A204" s="32" t="s">
        <v>237</v>
      </c>
      <c r="B204" s="32" t="s">
        <v>511</v>
      </c>
      <c r="C204" s="32" t="s">
        <v>512</v>
      </c>
      <c r="D204" s="32" t="s">
        <v>513</v>
      </c>
      <c r="E204" s="32"/>
      <c r="F204" s="32"/>
      <c r="G204" s="32"/>
      <c r="H204" s="33"/>
      <c r="I204" s="33">
        <f t="shared" si="13"/>
        <v>0</v>
      </c>
      <c r="J204" s="34"/>
      <c r="K204" s="33"/>
      <c r="L204" s="33">
        <f t="shared" si="14"/>
        <v>0</v>
      </c>
      <c r="M204" s="33"/>
      <c r="N204" s="33"/>
      <c r="O204" s="33"/>
      <c r="P204" s="33">
        <f t="shared" si="12"/>
        <v>0</v>
      </c>
      <c r="Q204" s="33"/>
      <c r="R204" s="33"/>
      <c r="S204" s="36"/>
      <c r="T204" s="37"/>
      <c r="U204" s="37"/>
      <c r="V204" s="37"/>
      <c r="W204" s="37"/>
    </row>
    <row r="205" spans="1:25" x14ac:dyDescent="0.25">
      <c r="A205" s="32" t="s">
        <v>237</v>
      </c>
      <c r="B205" s="32" t="s">
        <v>583</v>
      </c>
      <c r="C205" s="32" t="s">
        <v>563</v>
      </c>
      <c r="D205" s="32" t="s">
        <v>85</v>
      </c>
      <c r="E205" s="32"/>
      <c r="F205" s="32"/>
      <c r="G205" s="32"/>
      <c r="H205" s="33"/>
      <c r="I205" s="33">
        <f t="shared" si="13"/>
        <v>0</v>
      </c>
      <c r="J205" s="34"/>
      <c r="K205" s="33"/>
      <c r="L205" s="33">
        <f t="shared" si="14"/>
        <v>0</v>
      </c>
      <c r="M205" s="33"/>
      <c r="N205" s="33"/>
      <c r="O205" s="33"/>
      <c r="P205" s="33">
        <f t="shared" si="12"/>
        <v>0</v>
      </c>
      <c r="Q205" s="33"/>
      <c r="R205" s="33"/>
      <c r="S205" s="36"/>
      <c r="T205" s="37"/>
      <c r="U205" s="37"/>
      <c r="V205" s="37"/>
      <c r="W205" s="37"/>
    </row>
    <row r="206" spans="1:25" x14ac:dyDescent="0.25">
      <c r="A206" s="32" t="s">
        <v>237</v>
      </c>
      <c r="B206" s="32" t="s">
        <v>584</v>
      </c>
      <c r="C206" s="32" t="s">
        <v>585</v>
      </c>
      <c r="D206" s="32" t="s">
        <v>85</v>
      </c>
      <c r="E206" s="32"/>
      <c r="F206" s="32">
        <v>0.5</v>
      </c>
      <c r="G206" s="32"/>
      <c r="H206" s="33"/>
      <c r="I206" s="33">
        <f t="shared" si="13"/>
        <v>0.5</v>
      </c>
      <c r="J206" s="34"/>
      <c r="K206" s="33"/>
      <c r="L206" s="35">
        <f t="shared" si="14"/>
        <v>0</v>
      </c>
      <c r="M206" s="33"/>
      <c r="N206" s="33"/>
      <c r="O206" s="33"/>
      <c r="P206" s="35">
        <f t="shared" si="12"/>
        <v>0</v>
      </c>
      <c r="Q206" s="33"/>
      <c r="R206" s="33"/>
      <c r="S206" s="36"/>
      <c r="T206" s="37"/>
      <c r="U206" s="37"/>
      <c r="V206" s="37"/>
      <c r="W206" s="37"/>
    </row>
    <row r="207" spans="1:25" x14ac:dyDescent="0.25">
      <c r="A207" s="32" t="s">
        <v>237</v>
      </c>
      <c r="B207" s="32" t="s">
        <v>586</v>
      </c>
      <c r="C207" s="32" t="s">
        <v>587</v>
      </c>
      <c r="D207" s="32" t="s">
        <v>85</v>
      </c>
      <c r="E207" s="32"/>
      <c r="F207" s="32"/>
      <c r="G207" s="32"/>
      <c r="H207" s="33"/>
      <c r="I207" s="38">
        <f t="shared" si="13"/>
        <v>0</v>
      </c>
      <c r="J207" s="34"/>
      <c r="K207" s="33"/>
      <c r="L207" s="33">
        <f t="shared" si="14"/>
        <v>0</v>
      </c>
      <c r="M207" s="33"/>
      <c r="N207" s="33"/>
      <c r="O207" s="33"/>
      <c r="P207" s="33">
        <f t="shared" si="12"/>
        <v>0</v>
      </c>
      <c r="Q207" s="33"/>
      <c r="R207" s="33"/>
      <c r="S207" s="36"/>
      <c r="T207" s="37"/>
      <c r="U207" s="37"/>
      <c r="V207" s="37"/>
      <c r="W207" s="37"/>
    </row>
    <row r="208" spans="1:25" x14ac:dyDescent="0.25">
      <c r="A208" s="32" t="s">
        <v>237</v>
      </c>
      <c r="B208" s="32" t="s">
        <v>657</v>
      </c>
      <c r="C208" s="32" t="s">
        <v>483</v>
      </c>
      <c r="D208" s="32" t="s">
        <v>658</v>
      </c>
      <c r="E208" s="32"/>
      <c r="F208" s="32"/>
      <c r="G208" s="32"/>
      <c r="H208" s="33"/>
      <c r="I208" s="33">
        <f t="shared" si="13"/>
        <v>0</v>
      </c>
      <c r="J208" s="34"/>
      <c r="K208" s="33"/>
      <c r="L208" s="33">
        <f t="shared" si="14"/>
        <v>0</v>
      </c>
      <c r="M208" s="33"/>
      <c r="N208" s="33"/>
      <c r="O208" s="33"/>
      <c r="P208" s="33">
        <f t="shared" si="12"/>
        <v>0</v>
      </c>
      <c r="Q208" s="33"/>
      <c r="R208" s="33"/>
      <c r="S208" s="36"/>
      <c r="T208" s="37"/>
      <c r="U208" s="37"/>
      <c r="V208" s="37"/>
      <c r="W208" s="37"/>
    </row>
    <row r="209" spans="1:25" x14ac:dyDescent="0.25">
      <c r="A209" s="32" t="s">
        <v>237</v>
      </c>
      <c r="B209" s="32" t="s">
        <v>647</v>
      </c>
      <c r="C209" s="32" t="s">
        <v>648</v>
      </c>
      <c r="D209" s="32" t="s">
        <v>124</v>
      </c>
      <c r="E209" s="32"/>
      <c r="F209" s="32"/>
      <c r="G209" s="32"/>
      <c r="H209" s="33"/>
      <c r="I209" s="38">
        <f t="shared" si="13"/>
        <v>0</v>
      </c>
      <c r="J209" s="34"/>
      <c r="K209" s="33"/>
      <c r="L209" s="33">
        <f t="shared" si="14"/>
        <v>0</v>
      </c>
      <c r="M209" s="33"/>
      <c r="N209" s="33"/>
      <c r="O209" s="33"/>
      <c r="P209" s="33">
        <f t="shared" si="12"/>
        <v>0</v>
      </c>
      <c r="Q209" s="33"/>
      <c r="R209" s="33"/>
      <c r="S209" s="36"/>
      <c r="T209" s="37"/>
      <c r="U209" s="37"/>
      <c r="V209" s="37"/>
      <c r="W209" s="37"/>
      <c r="X209" t="str">
        <f>LEFT(B209,7)</f>
        <v>0572355</v>
      </c>
      <c r="Y209" t="str">
        <f>CONCATENATE($X$1,X209,$Y$1,$Z$1)</f>
        <v>ce.0572355@ac-nancy-metz.fr</v>
      </c>
    </row>
    <row r="210" spans="1:25" x14ac:dyDescent="0.25">
      <c r="A210" s="32" t="s">
        <v>237</v>
      </c>
      <c r="B210" s="32" t="s">
        <v>497</v>
      </c>
      <c r="C210" s="32" t="s">
        <v>498</v>
      </c>
      <c r="D210" s="32" t="s">
        <v>499</v>
      </c>
      <c r="E210" s="32"/>
      <c r="F210" s="32"/>
      <c r="G210" s="32"/>
      <c r="H210" s="33"/>
      <c r="I210" s="38">
        <f t="shared" si="13"/>
        <v>0</v>
      </c>
      <c r="J210" s="34"/>
      <c r="K210" s="33"/>
      <c r="L210" s="38">
        <f t="shared" si="14"/>
        <v>0</v>
      </c>
      <c r="M210" s="33"/>
      <c r="N210" s="33"/>
      <c r="O210" s="33"/>
      <c r="P210" s="33">
        <f t="shared" si="12"/>
        <v>0</v>
      </c>
      <c r="Q210" s="33"/>
      <c r="R210" s="33"/>
      <c r="S210" s="36"/>
      <c r="T210" s="37"/>
      <c r="U210" s="37"/>
      <c r="V210" s="37"/>
      <c r="W210" s="37"/>
    </row>
    <row r="211" spans="1:25" x14ac:dyDescent="0.25">
      <c r="A211" s="32" t="s">
        <v>237</v>
      </c>
      <c r="B211" s="32" t="s">
        <v>530</v>
      </c>
      <c r="C211" s="32" t="s">
        <v>531</v>
      </c>
      <c r="D211" s="32" t="s">
        <v>532</v>
      </c>
      <c r="E211" s="32"/>
      <c r="F211" s="32"/>
      <c r="G211" s="32"/>
      <c r="H211" s="33"/>
      <c r="I211" s="33">
        <f t="shared" si="13"/>
        <v>0</v>
      </c>
      <c r="J211" s="34"/>
      <c r="K211" s="33"/>
      <c r="L211" s="33">
        <f t="shared" si="14"/>
        <v>0</v>
      </c>
      <c r="M211" s="33"/>
      <c r="N211" s="33"/>
      <c r="O211" s="33"/>
      <c r="P211" s="33">
        <f t="shared" si="12"/>
        <v>0</v>
      </c>
      <c r="Q211" s="33"/>
      <c r="R211" s="33"/>
      <c r="S211" s="36"/>
      <c r="T211" s="37"/>
      <c r="U211" s="37"/>
      <c r="V211" s="37"/>
      <c r="W211" s="37"/>
    </row>
    <row r="212" spans="1:25" x14ac:dyDescent="0.25">
      <c r="A212" s="32" t="s">
        <v>237</v>
      </c>
      <c r="B212" s="32" t="s">
        <v>556</v>
      </c>
      <c r="C212" s="32" t="s">
        <v>557</v>
      </c>
      <c r="D212" s="32" t="s">
        <v>558</v>
      </c>
      <c r="E212" s="32"/>
      <c r="F212" s="32"/>
      <c r="G212" s="32"/>
      <c r="H212" s="33"/>
      <c r="I212" s="33">
        <f t="shared" si="13"/>
        <v>0</v>
      </c>
      <c r="J212" s="34"/>
      <c r="K212" s="33"/>
      <c r="L212" s="33">
        <f t="shared" si="14"/>
        <v>0</v>
      </c>
      <c r="M212" s="33"/>
      <c r="N212" s="33"/>
      <c r="O212" s="33"/>
      <c r="P212" s="33">
        <f t="shared" si="12"/>
        <v>0</v>
      </c>
      <c r="Q212" s="33"/>
      <c r="R212" s="33"/>
      <c r="S212" s="36"/>
      <c r="T212" s="37"/>
      <c r="U212" s="37"/>
      <c r="V212" s="37"/>
      <c r="W212" s="37"/>
    </row>
    <row r="213" spans="1:25" x14ac:dyDescent="0.25">
      <c r="A213" s="32" t="s">
        <v>237</v>
      </c>
      <c r="B213" s="32" t="s">
        <v>522</v>
      </c>
      <c r="C213" s="32" t="s">
        <v>523</v>
      </c>
      <c r="D213" s="32" t="s">
        <v>524</v>
      </c>
      <c r="E213" s="32"/>
      <c r="F213" s="32"/>
      <c r="G213" s="32"/>
      <c r="H213" s="33"/>
      <c r="I213" s="33">
        <f t="shared" si="13"/>
        <v>0</v>
      </c>
      <c r="J213" s="34"/>
      <c r="K213" s="33"/>
      <c r="L213" s="33">
        <f t="shared" si="14"/>
        <v>0</v>
      </c>
      <c r="M213" s="33"/>
      <c r="N213" s="33"/>
      <c r="O213" s="33"/>
      <c r="P213" s="33">
        <f t="shared" si="12"/>
        <v>0</v>
      </c>
      <c r="Q213" s="33"/>
      <c r="R213" s="33"/>
      <c r="S213" s="36"/>
      <c r="T213" s="37"/>
      <c r="U213" s="37"/>
      <c r="V213" s="37"/>
      <c r="W213" s="37"/>
    </row>
    <row r="214" spans="1:25" x14ac:dyDescent="0.25">
      <c r="A214" s="32" t="s">
        <v>237</v>
      </c>
      <c r="B214" s="32" t="s">
        <v>597</v>
      </c>
      <c r="C214" s="32" t="s">
        <v>598</v>
      </c>
      <c r="D214" s="32" t="s">
        <v>596</v>
      </c>
      <c r="E214" s="32"/>
      <c r="F214" s="32"/>
      <c r="G214" s="32"/>
      <c r="H214" s="33"/>
      <c r="I214" s="33">
        <f t="shared" si="13"/>
        <v>0</v>
      </c>
      <c r="J214" s="34"/>
      <c r="K214" s="33"/>
      <c r="L214" s="33">
        <f t="shared" si="14"/>
        <v>0</v>
      </c>
      <c r="M214" s="33"/>
      <c r="N214" s="33"/>
      <c r="O214" s="33"/>
      <c r="P214" s="33">
        <f t="shared" si="12"/>
        <v>0</v>
      </c>
      <c r="Q214" s="33"/>
      <c r="R214" s="33"/>
      <c r="S214" s="36"/>
      <c r="T214" s="37"/>
      <c r="U214" s="37"/>
      <c r="V214" s="37"/>
      <c r="W214" s="37"/>
    </row>
    <row r="215" spans="1:25" x14ac:dyDescent="0.25">
      <c r="A215" s="32" t="s">
        <v>237</v>
      </c>
      <c r="B215" s="32" t="s">
        <v>537</v>
      </c>
      <c r="C215" s="32" t="s">
        <v>538</v>
      </c>
      <c r="D215" s="32" t="s">
        <v>203</v>
      </c>
      <c r="E215" s="32"/>
      <c r="F215" s="32"/>
      <c r="G215" s="32"/>
      <c r="H215" s="33"/>
      <c r="I215" s="38">
        <f t="shared" si="13"/>
        <v>0</v>
      </c>
      <c r="J215" s="34"/>
      <c r="K215" s="33"/>
      <c r="L215" s="33">
        <f t="shared" si="14"/>
        <v>0</v>
      </c>
      <c r="M215" s="33"/>
      <c r="N215" s="33"/>
      <c r="O215" s="33"/>
      <c r="P215" s="33">
        <f t="shared" si="12"/>
        <v>0</v>
      </c>
      <c r="Q215" s="33"/>
      <c r="R215" s="33"/>
      <c r="S215" s="36"/>
      <c r="T215" s="37"/>
      <c r="U215" s="37"/>
      <c r="V215" s="37"/>
      <c r="W215" s="37"/>
    </row>
    <row r="216" spans="1:25" x14ac:dyDescent="0.25">
      <c r="A216" s="32" t="s">
        <v>237</v>
      </c>
      <c r="B216" s="32" t="s">
        <v>547</v>
      </c>
      <c r="C216" s="32" t="s">
        <v>548</v>
      </c>
      <c r="D216" s="32" t="s">
        <v>549</v>
      </c>
      <c r="E216" s="32"/>
      <c r="F216" s="32"/>
      <c r="G216" s="32"/>
      <c r="H216" s="33"/>
      <c r="I216" s="33">
        <f t="shared" si="13"/>
        <v>0</v>
      </c>
      <c r="J216" s="34"/>
      <c r="K216" s="33"/>
      <c r="L216" s="33">
        <f t="shared" si="14"/>
        <v>0</v>
      </c>
      <c r="M216" s="33"/>
      <c r="N216" s="33"/>
      <c r="O216" s="33"/>
      <c r="P216" s="33">
        <f t="shared" si="12"/>
        <v>0</v>
      </c>
      <c r="Q216" s="33"/>
      <c r="R216" s="33"/>
      <c r="S216" s="36"/>
      <c r="T216" s="37"/>
      <c r="U216" s="37"/>
      <c r="V216" s="37"/>
      <c r="W216" s="37"/>
    </row>
    <row r="217" spans="1:25" x14ac:dyDescent="0.25">
      <c r="A217" s="32" t="s">
        <v>237</v>
      </c>
      <c r="B217" s="32" t="s">
        <v>621</v>
      </c>
      <c r="C217" s="32" t="s">
        <v>622</v>
      </c>
      <c r="D217" s="32" t="s">
        <v>105</v>
      </c>
      <c r="E217" s="32"/>
      <c r="F217" s="32"/>
      <c r="G217" s="32"/>
      <c r="H217" s="33"/>
      <c r="I217" s="33">
        <f t="shared" si="13"/>
        <v>0</v>
      </c>
      <c r="J217" s="34"/>
      <c r="K217" s="33"/>
      <c r="L217" s="33">
        <f t="shared" si="14"/>
        <v>0</v>
      </c>
      <c r="M217" s="33"/>
      <c r="N217" s="33"/>
      <c r="O217" s="33"/>
      <c r="P217" s="33">
        <f t="shared" si="12"/>
        <v>0</v>
      </c>
      <c r="Q217" s="33"/>
      <c r="R217" s="33"/>
      <c r="S217" s="36"/>
      <c r="T217" s="37"/>
      <c r="U217" s="37"/>
      <c r="V217" s="37"/>
      <c r="W217" s="37"/>
    </row>
    <row r="218" spans="1:25" x14ac:dyDescent="0.25">
      <c r="A218" s="32" t="s">
        <v>237</v>
      </c>
      <c r="B218" s="32" t="s">
        <v>488</v>
      </c>
      <c r="C218" s="32" t="s">
        <v>489</v>
      </c>
      <c r="D218" s="32" t="s">
        <v>490</v>
      </c>
      <c r="E218" s="32"/>
      <c r="F218" s="32"/>
      <c r="G218" s="32"/>
      <c r="H218" s="33"/>
      <c r="I218" s="33">
        <f t="shared" si="13"/>
        <v>0</v>
      </c>
      <c r="J218" s="34"/>
      <c r="K218" s="33"/>
      <c r="L218" s="33">
        <f t="shared" si="14"/>
        <v>0</v>
      </c>
      <c r="M218" s="33"/>
      <c r="N218" s="33"/>
      <c r="O218" s="33"/>
      <c r="P218" s="33">
        <f t="shared" si="12"/>
        <v>0</v>
      </c>
      <c r="Q218" s="33"/>
      <c r="R218" s="33"/>
      <c r="S218" s="36"/>
      <c r="T218" s="37"/>
      <c r="U218" s="37"/>
      <c r="V218" s="37"/>
      <c r="W218" s="37"/>
    </row>
    <row r="219" spans="1:25" x14ac:dyDescent="0.25">
      <c r="A219" s="32" t="s">
        <v>237</v>
      </c>
      <c r="B219" s="32" t="s">
        <v>542</v>
      </c>
      <c r="C219" s="32" t="s">
        <v>87</v>
      </c>
      <c r="D219" s="32" t="s">
        <v>543</v>
      </c>
      <c r="E219" s="32"/>
      <c r="F219" s="32"/>
      <c r="G219" s="32"/>
      <c r="H219" s="33"/>
      <c r="I219" s="33">
        <f t="shared" si="13"/>
        <v>0</v>
      </c>
      <c r="J219" s="34"/>
      <c r="K219" s="33"/>
      <c r="L219" s="33">
        <f t="shared" si="14"/>
        <v>0</v>
      </c>
      <c r="M219" s="33"/>
      <c r="N219" s="33"/>
      <c r="O219" s="33"/>
      <c r="P219" s="35">
        <f t="shared" si="12"/>
        <v>0</v>
      </c>
      <c r="Q219" s="33"/>
      <c r="R219" s="33"/>
      <c r="S219" s="36"/>
      <c r="T219" s="37"/>
      <c r="U219" s="37"/>
      <c r="V219" s="37"/>
      <c r="W219" s="37"/>
    </row>
    <row r="220" spans="1:25" x14ac:dyDescent="0.25">
      <c r="A220" s="32" t="s">
        <v>237</v>
      </c>
      <c r="B220" s="32" t="s">
        <v>605</v>
      </c>
      <c r="C220" s="32" t="s">
        <v>347</v>
      </c>
      <c r="D220" s="32" t="s">
        <v>606</v>
      </c>
      <c r="E220" s="32"/>
      <c r="F220" s="32"/>
      <c r="G220" s="32"/>
      <c r="H220" s="33"/>
      <c r="I220" s="33">
        <f t="shared" si="13"/>
        <v>0</v>
      </c>
      <c r="J220" s="34"/>
      <c r="K220" s="33"/>
      <c r="L220" s="33">
        <f t="shared" si="14"/>
        <v>0</v>
      </c>
      <c r="M220" s="33"/>
      <c r="N220" s="33"/>
      <c r="O220" s="33"/>
      <c r="P220" s="33">
        <f t="shared" si="12"/>
        <v>0</v>
      </c>
      <c r="Q220" s="33"/>
      <c r="R220" s="33"/>
      <c r="S220" s="36"/>
      <c r="T220" s="37"/>
      <c r="U220" s="37"/>
      <c r="V220" s="37"/>
      <c r="W220" s="37"/>
    </row>
    <row r="221" spans="1:25" x14ac:dyDescent="0.25">
      <c r="A221" s="32" t="s">
        <v>237</v>
      </c>
      <c r="B221" s="32" t="s">
        <v>614</v>
      </c>
      <c r="C221" s="32" t="s">
        <v>615</v>
      </c>
      <c r="D221" s="32" t="s">
        <v>616</v>
      </c>
      <c r="E221" s="32"/>
      <c r="F221" s="32"/>
      <c r="G221" s="32"/>
      <c r="H221" s="33"/>
      <c r="I221" s="33">
        <f t="shared" si="13"/>
        <v>0</v>
      </c>
      <c r="J221" s="34"/>
      <c r="K221" s="33"/>
      <c r="L221" s="33">
        <f t="shared" si="14"/>
        <v>0</v>
      </c>
      <c r="M221" s="33"/>
      <c r="N221" s="33"/>
      <c r="O221" s="33"/>
      <c r="P221" s="33">
        <f t="shared" si="12"/>
        <v>0</v>
      </c>
      <c r="Q221" s="33"/>
      <c r="R221" s="33"/>
      <c r="S221" s="36"/>
      <c r="T221" s="37"/>
      <c r="U221" s="37"/>
      <c r="V221" s="37"/>
      <c r="W221" s="37"/>
    </row>
    <row r="222" spans="1:25" x14ac:dyDescent="0.25">
      <c r="A222" s="32" t="s">
        <v>237</v>
      </c>
      <c r="B222" s="32" t="s">
        <v>662</v>
      </c>
      <c r="C222" s="32" t="s">
        <v>663</v>
      </c>
      <c r="D222" s="32" t="s">
        <v>664</v>
      </c>
      <c r="E222" s="32"/>
      <c r="F222" s="32"/>
      <c r="G222" s="32"/>
      <c r="H222" s="33"/>
      <c r="I222" s="33">
        <f t="shared" si="13"/>
        <v>0</v>
      </c>
      <c r="J222" s="34"/>
      <c r="K222" s="33"/>
      <c r="L222" s="33">
        <f t="shared" si="14"/>
        <v>0</v>
      </c>
      <c r="M222" s="33"/>
      <c r="N222" s="33"/>
      <c r="O222" s="33"/>
      <c r="P222" s="33">
        <f t="shared" si="12"/>
        <v>0</v>
      </c>
      <c r="Q222" s="33"/>
      <c r="R222" s="33"/>
      <c r="S222" s="36"/>
      <c r="T222" s="37"/>
      <c r="U222" s="37"/>
      <c r="V222" s="37"/>
      <c r="W222" s="37"/>
    </row>
    <row r="223" spans="1:25" x14ac:dyDescent="0.25">
      <c r="A223" s="32" t="s">
        <v>237</v>
      </c>
      <c r="B223" s="32" t="s">
        <v>665</v>
      </c>
      <c r="C223" s="32" t="s">
        <v>140</v>
      </c>
      <c r="D223" s="32" t="s">
        <v>664</v>
      </c>
      <c r="E223" s="32"/>
      <c r="F223" s="32"/>
      <c r="G223" s="32"/>
      <c r="H223" s="33"/>
      <c r="I223" s="33">
        <f t="shared" si="13"/>
        <v>0</v>
      </c>
      <c r="J223" s="34"/>
      <c r="K223" s="33"/>
      <c r="L223" s="33">
        <f t="shared" si="14"/>
        <v>0</v>
      </c>
      <c r="M223" s="33"/>
      <c r="N223" s="33"/>
      <c r="O223" s="33"/>
      <c r="P223" s="35">
        <f t="shared" si="12"/>
        <v>0</v>
      </c>
      <c r="Q223" s="33"/>
      <c r="R223" s="33"/>
      <c r="S223" s="36"/>
      <c r="T223" s="37"/>
      <c r="U223" s="37"/>
      <c r="V223" s="37"/>
      <c r="W223" s="37"/>
    </row>
    <row r="224" spans="1:25" x14ac:dyDescent="0.25">
      <c r="A224" s="32" t="s">
        <v>237</v>
      </c>
      <c r="B224" s="32" t="s">
        <v>469</v>
      </c>
      <c r="C224" s="32" t="s">
        <v>470</v>
      </c>
      <c r="D224" s="32" t="s">
        <v>471</v>
      </c>
      <c r="E224" s="32"/>
      <c r="F224" s="32"/>
      <c r="G224" s="32"/>
      <c r="H224" s="33"/>
      <c r="I224" s="38">
        <f t="shared" si="13"/>
        <v>0</v>
      </c>
      <c r="J224" s="34"/>
      <c r="K224" s="33"/>
      <c r="L224" s="38">
        <f t="shared" si="14"/>
        <v>0</v>
      </c>
      <c r="M224" s="33"/>
      <c r="N224" s="33"/>
      <c r="O224" s="33"/>
      <c r="P224" s="38">
        <f t="shared" si="12"/>
        <v>0</v>
      </c>
      <c r="Q224" s="33"/>
      <c r="R224" s="33"/>
      <c r="S224" s="36"/>
      <c r="T224" s="37"/>
      <c r="U224" s="37"/>
      <c r="V224" s="37"/>
      <c r="W224" s="37"/>
    </row>
    <row r="225" spans="1:25" x14ac:dyDescent="0.25">
      <c r="A225" s="32" t="s">
        <v>237</v>
      </c>
      <c r="B225" s="32" t="s">
        <v>617</v>
      </c>
      <c r="C225" s="32" t="s">
        <v>618</v>
      </c>
      <c r="D225" s="32" t="s">
        <v>102</v>
      </c>
      <c r="E225" s="32"/>
      <c r="F225" s="32"/>
      <c r="G225" s="32"/>
      <c r="H225" s="33"/>
      <c r="I225" s="33">
        <f t="shared" si="13"/>
        <v>0</v>
      </c>
      <c r="J225" s="34"/>
      <c r="K225" s="33"/>
      <c r="L225" s="33">
        <f t="shared" si="14"/>
        <v>0</v>
      </c>
      <c r="M225" s="33"/>
      <c r="N225" s="33"/>
      <c r="O225" s="33"/>
      <c r="P225" s="33">
        <f t="shared" si="12"/>
        <v>0</v>
      </c>
      <c r="Q225" s="33"/>
      <c r="R225" s="33"/>
      <c r="S225" s="36"/>
      <c r="T225" s="37"/>
      <c r="U225" s="37"/>
      <c r="V225" s="37"/>
      <c r="W225" s="37"/>
    </row>
    <row r="226" spans="1:25" x14ac:dyDescent="0.25">
      <c r="A226" s="32" t="s">
        <v>237</v>
      </c>
      <c r="B226" s="32" t="s">
        <v>565</v>
      </c>
      <c r="C226" s="32" t="s">
        <v>566</v>
      </c>
      <c r="D226" s="32" t="s">
        <v>567</v>
      </c>
      <c r="E226" s="32"/>
      <c r="F226" s="32"/>
      <c r="G226" s="32"/>
      <c r="H226" s="33"/>
      <c r="I226" s="33">
        <f t="shared" si="13"/>
        <v>0</v>
      </c>
      <c r="J226" s="34"/>
      <c r="K226" s="33"/>
      <c r="L226" s="33">
        <f t="shared" si="14"/>
        <v>0</v>
      </c>
      <c r="M226" s="33"/>
      <c r="N226" s="33"/>
      <c r="O226" s="33"/>
      <c r="P226" s="33">
        <f t="shared" si="12"/>
        <v>0</v>
      </c>
      <c r="Q226" s="33"/>
      <c r="R226" s="33"/>
      <c r="S226" s="36"/>
      <c r="T226" s="37"/>
      <c r="U226" s="37"/>
      <c r="V226" s="37"/>
      <c r="W226" s="37"/>
    </row>
    <row r="227" spans="1:25" x14ac:dyDescent="0.25">
      <c r="A227" s="32" t="s">
        <v>237</v>
      </c>
      <c r="B227" s="32" t="s">
        <v>637</v>
      </c>
      <c r="C227" s="32" t="s">
        <v>638</v>
      </c>
      <c r="D227" s="32" t="s">
        <v>113</v>
      </c>
      <c r="E227" s="32"/>
      <c r="F227" s="32">
        <v>1</v>
      </c>
      <c r="G227" s="32"/>
      <c r="H227" s="33"/>
      <c r="I227" s="33">
        <f t="shared" si="13"/>
        <v>1</v>
      </c>
      <c r="J227" s="34"/>
      <c r="K227" s="33"/>
      <c r="L227" s="35">
        <f t="shared" si="14"/>
        <v>0</v>
      </c>
      <c r="M227" s="33"/>
      <c r="N227" s="33"/>
      <c r="O227" s="33"/>
      <c r="P227" s="35">
        <f t="shared" si="12"/>
        <v>0</v>
      </c>
      <c r="Q227" s="33"/>
      <c r="R227" s="33"/>
      <c r="S227" s="36"/>
      <c r="T227" s="37"/>
      <c r="U227" s="37"/>
      <c r="V227" s="37"/>
      <c r="W227" s="37"/>
    </row>
    <row r="228" spans="1:25" x14ac:dyDescent="0.25">
      <c r="A228" s="32" t="s">
        <v>5</v>
      </c>
      <c r="B228" s="32" t="s">
        <v>119</v>
      </c>
      <c r="C228" s="32" t="s">
        <v>120</v>
      </c>
      <c r="D228" s="32" t="s">
        <v>121</v>
      </c>
      <c r="E228" s="32"/>
      <c r="F228" s="32"/>
      <c r="G228" s="32"/>
      <c r="H228" s="33"/>
      <c r="I228" s="38">
        <f t="shared" si="13"/>
        <v>0</v>
      </c>
      <c r="J228" s="34"/>
      <c r="K228" s="33"/>
      <c r="L228" s="38">
        <f t="shared" si="14"/>
        <v>0</v>
      </c>
      <c r="M228" s="33"/>
      <c r="N228" s="33"/>
      <c r="O228" s="33"/>
      <c r="P228" s="35">
        <f t="shared" si="12"/>
        <v>0</v>
      </c>
      <c r="Q228" s="33"/>
      <c r="R228" s="33"/>
      <c r="S228" s="36"/>
      <c r="T228" s="37"/>
      <c r="U228" s="37"/>
      <c r="V228" s="37"/>
      <c r="W228" s="37"/>
      <c r="X228" t="str">
        <f>LEFT(B228,7)</f>
        <v>0572590</v>
      </c>
      <c r="Y228" t="str">
        <f>CONCATENATE($X$1,X228,$Y$1,$Z$1)</f>
        <v>ce.0572590@ac-nancy-metz.fr</v>
      </c>
    </row>
    <row r="229" spans="1:25" x14ac:dyDescent="0.25">
      <c r="A229" s="32" t="s">
        <v>237</v>
      </c>
      <c r="B229" s="32" t="s">
        <v>588</v>
      </c>
      <c r="C229" s="32" t="s">
        <v>589</v>
      </c>
      <c r="D229" s="32" t="s">
        <v>85</v>
      </c>
      <c r="E229" s="32"/>
      <c r="F229" s="32"/>
      <c r="G229" s="32"/>
      <c r="H229" s="33"/>
      <c r="I229" s="38">
        <f t="shared" si="13"/>
        <v>0</v>
      </c>
      <c r="J229" s="34"/>
      <c r="K229" s="33"/>
      <c r="L229" s="33">
        <f t="shared" si="14"/>
        <v>0</v>
      </c>
      <c r="M229" s="33"/>
      <c r="N229" s="33"/>
      <c r="O229" s="33"/>
      <c r="P229" s="33">
        <f t="shared" si="12"/>
        <v>0</v>
      </c>
      <c r="Q229" s="33"/>
      <c r="R229" s="33"/>
      <c r="S229" s="36"/>
      <c r="T229" s="37"/>
      <c r="U229" s="37"/>
      <c r="V229" s="37"/>
      <c r="W229" s="37"/>
    </row>
    <row r="230" spans="1:25" x14ac:dyDescent="0.25">
      <c r="A230" s="32" t="s">
        <v>237</v>
      </c>
      <c r="B230" s="32" t="s">
        <v>461</v>
      </c>
      <c r="C230" s="32" t="s">
        <v>462</v>
      </c>
      <c r="D230" s="32" t="s">
        <v>463</v>
      </c>
      <c r="E230" s="32"/>
      <c r="F230" s="32"/>
      <c r="G230" s="32"/>
      <c r="H230" s="33"/>
      <c r="I230" s="33">
        <f t="shared" si="13"/>
        <v>0</v>
      </c>
      <c r="J230" s="34"/>
      <c r="K230" s="33"/>
      <c r="L230" s="33">
        <f t="shared" si="14"/>
        <v>0</v>
      </c>
      <c r="M230" s="33"/>
      <c r="N230" s="33"/>
      <c r="O230" s="33"/>
      <c r="P230" s="33">
        <f t="shared" si="12"/>
        <v>0</v>
      </c>
      <c r="Q230" s="33"/>
      <c r="R230" s="33"/>
      <c r="S230" s="36"/>
      <c r="T230" s="37"/>
      <c r="U230" s="37"/>
      <c r="V230" s="37"/>
      <c r="W230" s="37"/>
    </row>
    <row r="231" spans="1:25" x14ac:dyDescent="0.25">
      <c r="A231" s="32" t="s">
        <v>237</v>
      </c>
      <c r="B231" s="32" t="s">
        <v>491</v>
      </c>
      <c r="C231" s="32" t="s">
        <v>492</v>
      </c>
      <c r="D231" s="32" t="s">
        <v>68</v>
      </c>
      <c r="E231" s="32"/>
      <c r="F231" s="32"/>
      <c r="G231" s="32"/>
      <c r="H231" s="33"/>
      <c r="I231" s="33">
        <f t="shared" si="13"/>
        <v>0</v>
      </c>
      <c r="J231" s="34"/>
      <c r="K231" s="33"/>
      <c r="L231" s="33">
        <f t="shared" si="14"/>
        <v>0</v>
      </c>
      <c r="M231" s="33"/>
      <c r="N231" s="33"/>
      <c r="O231" s="33"/>
      <c r="P231" s="33">
        <f t="shared" si="12"/>
        <v>0</v>
      </c>
      <c r="Q231" s="33"/>
      <c r="R231" s="33"/>
      <c r="S231" s="36"/>
      <c r="T231" s="37"/>
      <c r="U231" s="37"/>
      <c r="V231" s="37"/>
      <c r="W231" s="37"/>
    </row>
    <row r="232" spans="1:25" x14ac:dyDescent="0.25">
      <c r="A232" s="32" t="s">
        <v>237</v>
      </c>
      <c r="B232" s="32" t="s">
        <v>455</v>
      </c>
      <c r="C232" s="32" t="s">
        <v>456</v>
      </c>
      <c r="D232" s="32" t="s">
        <v>457</v>
      </c>
      <c r="E232" s="32"/>
      <c r="F232" s="32"/>
      <c r="G232" s="32"/>
      <c r="H232" s="33"/>
      <c r="I232" s="33">
        <f t="shared" si="13"/>
        <v>0</v>
      </c>
      <c r="J232" s="34"/>
      <c r="K232" s="33"/>
      <c r="L232" s="33">
        <f t="shared" si="14"/>
        <v>0</v>
      </c>
      <c r="M232" s="33"/>
      <c r="N232" s="33"/>
      <c r="O232" s="33"/>
      <c r="P232" s="33">
        <f t="shared" si="12"/>
        <v>0</v>
      </c>
      <c r="Q232" s="33"/>
      <c r="R232" s="33"/>
      <c r="S232" s="36"/>
      <c r="T232" s="37"/>
      <c r="U232" s="37"/>
      <c r="V232" s="37"/>
      <c r="W232" s="37"/>
    </row>
    <row r="233" spans="1:25" x14ac:dyDescent="0.25">
      <c r="A233" s="32" t="s">
        <v>237</v>
      </c>
      <c r="B233" s="32" t="s">
        <v>570</v>
      </c>
      <c r="C233" s="32" t="s">
        <v>571</v>
      </c>
      <c r="D233" s="32" t="s">
        <v>206</v>
      </c>
      <c r="E233" s="32"/>
      <c r="F233" s="32"/>
      <c r="G233" s="32"/>
      <c r="H233" s="33"/>
      <c r="I233" s="33">
        <f t="shared" si="13"/>
        <v>0</v>
      </c>
      <c r="J233" s="34"/>
      <c r="K233" s="33"/>
      <c r="L233" s="38">
        <f t="shared" si="14"/>
        <v>0</v>
      </c>
      <c r="M233" s="33"/>
      <c r="N233" s="33"/>
      <c r="O233" s="33"/>
      <c r="P233" s="33">
        <f t="shared" si="12"/>
        <v>0</v>
      </c>
      <c r="Q233" s="33"/>
      <c r="R233" s="33"/>
      <c r="S233" s="36"/>
      <c r="T233" s="37"/>
      <c r="U233" s="37"/>
      <c r="V233" s="37"/>
      <c r="W233" s="37"/>
    </row>
    <row r="234" spans="1:25" x14ac:dyDescent="0.25">
      <c r="A234" s="32" t="s">
        <v>5</v>
      </c>
      <c r="B234" s="32" t="s">
        <v>90</v>
      </c>
      <c r="C234" s="32" t="s">
        <v>31</v>
      </c>
      <c r="D234" s="32" t="s">
        <v>85</v>
      </c>
      <c r="E234" s="32"/>
      <c r="F234" s="32"/>
      <c r="G234" s="32"/>
      <c r="H234" s="33"/>
      <c r="I234" s="38">
        <f t="shared" si="13"/>
        <v>0</v>
      </c>
      <c r="J234" s="34"/>
      <c r="K234" s="33"/>
      <c r="L234" s="33">
        <f t="shared" si="14"/>
        <v>0</v>
      </c>
      <c r="M234" s="33"/>
      <c r="N234" s="33"/>
      <c r="O234" s="33"/>
      <c r="P234" s="33">
        <f t="shared" si="12"/>
        <v>0</v>
      </c>
      <c r="Q234" s="33"/>
      <c r="R234" s="33"/>
      <c r="S234" s="36"/>
      <c r="T234" s="37"/>
      <c r="U234" s="37"/>
      <c r="V234" s="37"/>
      <c r="W234" s="37"/>
    </row>
    <row r="235" spans="1:25" x14ac:dyDescent="0.25">
      <c r="A235" s="32" t="s">
        <v>237</v>
      </c>
      <c r="B235" s="32" t="s">
        <v>590</v>
      </c>
      <c r="C235" s="32" t="s">
        <v>31</v>
      </c>
      <c r="D235" s="32" t="s">
        <v>85</v>
      </c>
      <c r="E235" s="32"/>
      <c r="F235" s="32"/>
      <c r="G235" s="32"/>
      <c r="H235" s="33"/>
      <c r="I235" s="38">
        <f t="shared" si="13"/>
        <v>0</v>
      </c>
      <c r="J235" s="34"/>
      <c r="K235" s="33"/>
      <c r="L235" s="33">
        <f t="shared" si="14"/>
        <v>0</v>
      </c>
      <c r="M235" s="33"/>
      <c r="N235" s="33"/>
      <c r="O235" s="33"/>
      <c r="P235" s="33">
        <f t="shared" si="12"/>
        <v>0</v>
      </c>
      <c r="Q235" s="33"/>
      <c r="R235" s="33"/>
      <c r="S235" s="36"/>
      <c r="T235" s="37"/>
      <c r="U235" s="37"/>
      <c r="V235" s="37"/>
      <c r="W235" s="37"/>
    </row>
    <row r="236" spans="1:25" x14ac:dyDescent="0.25">
      <c r="A236" s="32" t="s">
        <v>237</v>
      </c>
      <c r="B236" s="32" t="s">
        <v>649</v>
      </c>
      <c r="C236" s="32" t="s">
        <v>650</v>
      </c>
      <c r="D236" s="32" t="s">
        <v>124</v>
      </c>
      <c r="E236" s="32"/>
      <c r="F236" s="32"/>
      <c r="G236" s="32"/>
      <c r="H236" s="33"/>
      <c r="I236" s="38">
        <f t="shared" si="13"/>
        <v>0</v>
      </c>
      <c r="J236" s="34"/>
      <c r="K236" s="33"/>
      <c r="L236" s="38">
        <f t="shared" si="14"/>
        <v>0</v>
      </c>
      <c r="M236" s="33"/>
      <c r="N236" s="33"/>
      <c r="O236" s="33"/>
      <c r="P236" s="38">
        <f t="shared" si="12"/>
        <v>0</v>
      </c>
      <c r="Q236" s="33"/>
      <c r="R236" s="33"/>
      <c r="S236" s="36"/>
      <c r="T236" s="37"/>
      <c r="U236" s="37"/>
      <c r="V236" s="37"/>
      <c r="W236" s="37"/>
      <c r="X236" t="str">
        <f>LEFT(B236,7)</f>
        <v>0572811</v>
      </c>
      <c r="Y236" t="str">
        <f>CONCATENATE($X$1,X236,$Y$1,$Z$1)</f>
        <v>ce.0572811@ac-nancy-metz.fr</v>
      </c>
    </row>
    <row r="237" spans="1:25" x14ac:dyDescent="0.25">
      <c r="A237" s="32" t="s">
        <v>237</v>
      </c>
      <c r="B237" s="32" t="s">
        <v>651</v>
      </c>
      <c r="C237" s="32" t="s">
        <v>126</v>
      </c>
      <c r="D237" s="32" t="s">
        <v>124</v>
      </c>
      <c r="E237" s="32"/>
      <c r="F237" s="32"/>
      <c r="G237" s="32"/>
      <c r="H237" s="33"/>
      <c r="I237" s="33">
        <f t="shared" si="13"/>
        <v>0</v>
      </c>
      <c r="J237" s="34"/>
      <c r="K237" s="33"/>
      <c r="L237" s="33">
        <f t="shared" si="14"/>
        <v>0</v>
      </c>
      <c r="M237" s="33"/>
      <c r="N237" s="33"/>
      <c r="O237" s="33"/>
      <c r="P237" s="38">
        <f t="shared" si="12"/>
        <v>0</v>
      </c>
      <c r="Q237" s="33"/>
      <c r="R237" s="33"/>
      <c r="S237" s="36"/>
      <c r="T237" s="37"/>
      <c r="U237" s="37"/>
      <c r="V237" s="37"/>
      <c r="W237" s="37"/>
    </row>
    <row r="238" spans="1:25" x14ac:dyDescent="0.25">
      <c r="A238" s="32" t="s">
        <v>237</v>
      </c>
      <c r="B238" s="32" t="s">
        <v>519</v>
      </c>
      <c r="C238" s="32" t="s">
        <v>76</v>
      </c>
      <c r="D238" s="32" t="s">
        <v>77</v>
      </c>
      <c r="E238" s="32"/>
      <c r="F238" s="32"/>
      <c r="G238" s="32"/>
      <c r="H238" s="33"/>
      <c r="I238" s="33">
        <f t="shared" si="13"/>
        <v>0</v>
      </c>
      <c r="J238" s="34"/>
      <c r="K238" s="33"/>
      <c r="L238" s="33">
        <f t="shared" si="14"/>
        <v>0</v>
      </c>
      <c r="M238" s="33"/>
      <c r="N238" s="33"/>
      <c r="O238" s="33"/>
      <c r="P238" s="33">
        <f t="shared" si="12"/>
        <v>0</v>
      </c>
      <c r="Q238" s="33"/>
      <c r="R238" s="33"/>
      <c r="S238" s="36"/>
      <c r="T238" s="37"/>
      <c r="U238" s="37"/>
      <c r="V238" s="37"/>
      <c r="W238" s="37"/>
    </row>
    <row r="239" spans="1:25" x14ac:dyDescent="0.25">
      <c r="A239" s="32" t="s">
        <v>237</v>
      </c>
      <c r="B239" s="32" t="s">
        <v>495</v>
      </c>
      <c r="C239" s="32" t="s">
        <v>496</v>
      </c>
      <c r="D239" s="32" t="s">
        <v>71</v>
      </c>
      <c r="E239" s="32"/>
      <c r="F239" s="32"/>
      <c r="G239" s="32"/>
      <c r="H239" s="33"/>
      <c r="I239" s="38">
        <f t="shared" si="13"/>
        <v>0</v>
      </c>
      <c r="J239" s="34"/>
      <c r="K239" s="33"/>
      <c r="L239" s="38">
        <f t="shared" si="14"/>
        <v>0</v>
      </c>
      <c r="M239" s="33"/>
      <c r="N239" s="33"/>
      <c r="O239" s="33"/>
      <c r="P239" s="38">
        <f t="shared" si="12"/>
        <v>0</v>
      </c>
      <c r="Q239" s="33"/>
      <c r="R239" s="33"/>
      <c r="S239" s="36"/>
      <c r="T239" s="37"/>
      <c r="U239" s="37"/>
      <c r="V239" s="37"/>
      <c r="W239" s="37"/>
    </row>
    <row r="240" spans="1:25" x14ac:dyDescent="0.25">
      <c r="A240" s="32" t="s">
        <v>237</v>
      </c>
      <c r="B240" s="32" t="s">
        <v>607</v>
      </c>
      <c r="C240" s="32" t="s">
        <v>98</v>
      </c>
      <c r="D240" s="32" t="s">
        <v>99</v>
      </c>
      <c r="E240" s="32"/>
      <c r="F240" s="32"/>
      <c r="G240" s="32"/>
      <c r="H240" s="33"/>
      <c r="I240" s="38">
        <f t="shared" si="13"/>
        <v>0</v>
      </c>
      <c r="J240" s="34"/>
      <c r="K240" s="33"/>
      <c r="L240" s="33">
        <f t="shared" si="14"/>
        <v>0</v>
      </c>
      <c r="M240" s="33"/>
      <c r="N240" s="33"/>
      <c r="O240" s="33"/>
      <c r="P240" s="33">
        <f t="shared" si="12"/>
        <v>0</v>
      </c>
      <c r="Q240" s="33"/>
      <c r="R240" s="33"/>
      <c r="S240" s="36"/>
      <c r="T240" s="37"/>
      <c r="U240" s="37"/>
      <c r="V240" s="37"/>
      <c r="W240" s="37"/>
    </row>
    <row r="241" spans="1:25" x14ac:dyDescent="0.25">
      <c r="A241" s="32" t="s">
        <v>237</v>
      </c>
      <c r="B241" s="32" t="s">
        <v>631</v>
      </c>
      <c r="C241" s="32" t="s">
        <v>632</v>
      </c>
      <c r="D241" s="32" t="s">
        <v>110</v>
      </c>
      <c r="E241" s="32"/>
      <c r="F241" s="32"/>
      <c r="G241" s="32"/>
      <c r="H241" s="33"/>
      <c r="I241" s="38">
        <f t="shared" si="13"/>
        <v>0</v>
      </c>
      <c r="J241" s="34"/>
      <c r="K241" s="33"/>
      <c r="L241" s="33">
        <f t="shared" si="14"/>
        <v>0</v>
      </c>
      <c r="M241" s="33"/>
      <c r="N241" s="33"/>
      <c r="O241" s="33"/>
      <c r="P241" s="33">
        <f t="shared" si="12"/>
        <v>0</v>
      </c>
      <c r="Q241" s="33"/>
      <c r="R241" s="33"/>
      <c r="S241" s="36"/>
      <c r="T241" s="37"/>
      <c r="U241" s="37"/>
      <c r="V241" s="37"/>
      <c r="W241" s="37"/>
    </row>
    <row r="242" spans="1:25" x14ac:dyDescent="0.25">
      <c r="A242" s="32" t="s">
        <v>160</v>
      </c>
      <c r="B242" s="32" t="s">
        <v>194</v>
      </c>
      <c r="C242" s="32" t="s">
        <v>195</v>
      </c>
      <c r="D242" s="32" t="s">
        <v>196</v>
      </c>
      <c r="E242" s="32"/>
      <c r="F242" s="32"/>
      <c r="G242" s="32"/>
      <c r="H242" s="33"/>
      <c r="I242" s="38">
        <f t="shared" si="13"/>
        <v>0</v>
      </c>
      <c r="J242" s="34"/>
      <c r="K242" s="33"/>
      <c r="L242" s="33">
        <f t="shared" si="14"/>
        <v>0</v>
      </c>
      <c r="M242" s="33"/>
      <c r="N242" s="33"/>
      <c r="O242" s="33"/>
      <c r="P242" s="33">
        <f t="shared" si="12"/>
        <v>0</v>
      </c>
      <c r="Q242" s="33"/>
      <c r="R242" s="33"/>
      <c r="S242" s="36"/>
      <c r="T242" s="37"/>
      <c r="U242" s="37"/>
      <c r="V242" s="37"/>
      <c r="W242" s="37"/>
    </row>
    <row r="243" spans="1:25" x14ac:dyDescent="0.25">
      <c r="A243" s="32" t="s">
        <v>160</v>
      </c>
      <c r="B243" s="32" t="s">
        <v>204</v>
      </c>
      <c r="C243" s="32" t="s">
        <v>205</v>
      </c>
      <c r="D243" s="32" t="s">
        <v>206</v>
      </c>
      <c r="E243" s="32"/>
      <c r="F243" s="32"/>
      <c r="G243" s="32"/>
      <c r="H243" s="33"/>
      <c r="I243" s="35">
        <f t="shared" si="13"/>
        <v>0</v>
      </c>
      <c r="J243" s="34"/>
      <c r="K243" s="33"/>
      <c r="L243" s="33">
        <f t="shared" si="14"/>
        <v>0</v>
      </c>
      <c r="M243" s="33"/>
      <c r="N243" s="33"/>
      <c r="O243" s="33"/>
      <c r="P243" s="33">
        <f t="shared" si="12"/>
        <v>0</v>
      </c>
      <c r="Q243" s="33"/>
      <c r="R243" s="33"/>
      <c r="S243" s="36"/>
      <c r="T243" s="37"/>
      <c r="U243" s="37"/>
      <c r="V243" s="37"/>
      <c r="W243" s="37"/>
    </row>
    <row r="244" spans="1:25" x14ac:dyDescent="0.25">
      <c r="A244" s="32" t="s">
        <v>5</v>
      </c>
      <c r="B244" s="32" t="s">
        <v>91</v>
      </c>
      <c r="C244" s="32" t="s">
        <v>92</v>
      </c>
      <c r="D244" s="32" t="s">
        <v>85</v>
      </c>
      <c r="E244" s="32"/>
      <c r="F244" s="32"/>
      <c r="G244" s="32"/>
      <c r="H244" s="33"/>
      <c r="I244" s="33">
        <f t="shared" si="13"/>
        <v>0</v>
      </c>
      <c r="J244" s="34"/>
      <c r="K244" s="33"/>
      <c r="L244" s="33">
        <f t="shared" si="14"/>
        <v>0</v>
      </c>
      <c r="M244" s="33"/>
      <c r="N244" s="33"/>
      <c r="O244" s="33"/>
      <c r="P244" s="33">
        <f t="shared" si="12"/>
        <v>0</v>
      </c>
      <c r="Q244" s="33"/>
      <c r="R244" s="33"/>
      <c r="S244" s="36"/>
      <c r="T244" s="37"/>
      <c r="U244" s="37"/>
      <c r="V244" s="37"/>
      <c r="W244" s="37"/>
    </row>
    <row r="245" spans="1:25" x14ac:dyDescent="0.25">
      <c r="A245" s="32" t="s">
        <v>5</v>
      </c>
      <c r="B245" s="32" t="s">
        <v>116</v>
      </c>
      <c r="C245" s="32" t="s">
        <v>117</v>
      </c>
      <c r="D245" s="32" t="s">
        <v>118</v>
      </c>
      <c r="E245" s="32"/>
      <c r="F245" s="32"/>
      <c r="G245" s="32"/>
      <c r="H245" s="33"/>
      <c r="I245" s="38">
        <f t="shared" si="13"/>
        <v>0</v>
      </c>
      <c r="J245" s="34"/>
      <c r="K245" s="33"/>
      <c r="L245" s="33">
        <f t="shared" si="14"/>
        <v>0</v>
      </c>
      <c r="M245" s="33"/>
      <c r="N245" s="33"/>
      <c r="O245" s="33"/>
      <c r="P245" s="33">
        <f t="shared" si="12"/>
        <v>0</v>
      </c>
      <c r="Q245" s="33"/>
      <c r="R245" s="33"/>
      <c r="S245" s="36"/>
      <c r="T245" s="37"/>
      <c r="U245" s="37"/>
      <c r="V245" s="37"/>
      <c r="W245" s="37"/>
    </row>
    <row r="246" spans="1:25" x14ac:dyDescent="0.25">
      <c r="A246" s="32" t="s">
        <v>237</v>
      </c>
      <c r="B246" s="32" t="s">
        <v>525</v>
      </c>
      <c r="C246" s="32" t="s">
        <v>526</v>
      </c>
      <c r="D246" s="32" t="s">
        <v>527</v>
      </c>
      <c r="E246" s="32"/>
      <c r="F246" s="32"/>
      <c r="G246" s="32"/>
      <c r="H246" s="33"/>
      <c r="I246" s="33">
        <f t="shared" si="13"/>
        <v>0</v>
      </c>
      <c r="J246" s="34"/>
      <c r="K246" s="33"/>
      <c r="L246" s="33">
        <f t="shared" si="14"/>
        <v>0</v>
      </c>
      <c r="M246" s="33"/>
      <c r="N246" s="33"/>
      <c r="O246" s="33"/>
      <c r="P246" s="33">
        <f t="shared" si="12"/>
        <v>0</v>
      </c>
      <c r="Q246" s="33"/>
      <c r="R246" s="33"/>
      <c r="S246" s="36"/>
      <c r="T246" s="37"/>
      <c r="U246" s="37"/>
      <c r="V246" s="37"/>
      <c r="W246" s="37"/>
    </row>
    <row r="247" spans="1:25" x14ac:dyDescent="0.25">
      <c r="A247" s="32" t="s">
        <v>237</v>
      </c>
      <c r="B247" s="32" t="s">
        <v>472</v>
      </c>
      <c r="C247" s="32" t="s">
        <v>473</v>
      </c>
      <c r="D247" s="32" t="s">
        <v>196</v>
      </c>
      <c r="E247" s="32"/>
      <c r="F247" s="32"/>
      <c r="G247" s="32"/>
      <c r="H247" s="33"/>
      <c r="I247" s="38">
        <f t="shared" si="13"/>
        <v>0</v>
      </c>
      <c r="J247" s="34"/>
      <c r="K247" s="33"/>
      <c r="L247" s="33">
        <f t="shared" si="14"/>
        <v>0</v>
      </c>
      <c r="M247" s="33"/>
      <c r="N247" s="33"/>
      <c r="O247" s="33"/>
      <c r="P247" s="38">
        <f t="shared" si="12"/>
        <v>0</v>
      </c>
      <c r="Q247" s="33"/>
      <c r="R247" s="33"/>
      <c r="S247" s="36"/>
      <c r="T247" s="37"/>
      <c r="U247" s="37"/>
      <c r="V247" s="37"/>
      <c r="W247" s="37"/>
    </row>
    <row r="248" spans="1:25" x14ac:dyDescent="0.25">
      <c r="A248" s="32" t="s">
        <v>237</v>
      </c>
      <c r="B248" s="32" t="s">
        <v>500</v>
      </c>
      <c r="C248" s="32" t="s">
        <v>501</v>
      </c>
      <c r="D248" s="32" t="s">
        <v>74</v>
      </c>
      <c r="E248" s="32"/>
      <c r="F248" s="32">
        <v>1</v>
      </c>
      <c r="G248" s="32"/>
      <c r="H248" s="33"/>
      <c r="I248" s="33">
        <f t="shared" si="13"/>
        <v>1</v>
      </c>
      <c r="J248" s="34"/>
      <c r="K248" s="33"/>
      <c r="L248" s="35">
        <f t="shared" si="14"/>
        <v>0</v>
      </c>
      <c r="M248" s="33"/>
      <c r="N248" s="33"/>
      <c r="O248" s="33"/>
      <c r="P248" s="35">
        <f t="shared" si="12"/>
        <v>0</v>
      </c>
      <c r="Q248" s="33"/>
      <c r="R248" s="33"/>
      <c r="S248" s="36"/>
      <c r="T248" s="37"/>
      <c r="U248" s="37"/>
      <c r="V248" s="37"/>
      <c r="W248" s="37"/>
    </row>
    <row r="249" spans="1:25" x14ac:dyDescent="0.25">
      <c r="A249" s="32" t="s">
        <v>5</v>
      </c>
      <c r="B249" s="32" t="s">
        <v>93</v>
      </c>
      <c r="C249" s="32" t="s">
        <v>94</v>
      </c>
      <c r="D249" s="32" t="s">
        <v>85</v>
      </c>
      <c r="E249" s="32"/>
      <c r="F249" s="32"/>
      <c r="G249" s="32"/>
      <c r="H249" s="33"/>
      <c r="I249" s="38">
        <f t="shared" si="13"/>
        <v>0</v>
      </c>
      <c r="J249" s="34"/>
      <c r="K249" s="33"/>
      <c r="L249" s="33">
        <f t="shared" si="14"/>
        <v>0</v>
      </c>
      <c r="M249" s="33"/>
      <c r="N249" s="33"/>
      <c r="O249" s="33"/>
      <c r="P249" s="33">
        <f t="shared" si="12"/>
        <v>0</v>
      </c>
      <c r="Q249" s="33"/>
      <c r="R249" s="33"/>
      <c r="S249" s="36"/>
      <c r="T249" s="37"/>
      <c r="U249" s="37"/>
      <c r="V249" s="37"/>
      <c r="W249" s="37"/>
    </row>
    <row r="250" spans="1:25" x14ac:dyDescent="0.25">
      <c r="A250" s="32" t="s">
        <v>5</v>
      </c>
      <c r="B250" s="32" t="s">
        <v>95</v>
      </c>
      <c r="C250" s="32" t="s">
        <v>96</v>
      </c>
      <c r="D250" s="32" t="s">
        <v>85</v>
      </c>
      <c r="E250" s="32"/>
      <c r="F250" s="32"/>
      <c r="G250" s="32"/>
      <c r="H250" s="33"/>
      <c r="I250" s="38">
        <f t="shared" si="13"/>
        <v>0</v>
      </c>
      <c r="J250" s="34"/>
      <c r="K250" s="33"/>
      <c r="L250" s="33">
        <f t="shared" si="14"/>
        <v>0</v>
      </c>
      <c r="M250" s="33"/>
      <c r="N250" s="33"/>
      <c r="O250" s="33"/>
      <c r="P250" s="35">
        <f t="shared" si="12"/>
        <v>0</v>
      </c>
      <c r="Q250" s="33"/>
      <c r="R250" s="33"/>
      <c r="S250" s="36"/>
      <c r="T250" s="37"/>
      <c r="U250" s="37"/>
      <c r="V250" s="37"/>
      <c r="W250" s="37"/>
    </row>
    <row r="251" spans="1:25" x14ac:dyDescent="0.25">
      <c r="A251" s="32" t="s">
        <v>5</v>
      </c>
      <c r="B251" s="32" t="s">
        <v>63</v>
      </c>
      <c r="C251" s="32" t="s">
        <v>64</v>
      </c>
      <c r="D251" s="32" t="s">
        <v>65</v>
      </c>
      <c r="E251" s="32"/>
      <c r="F251" s="32"/>
      <c r="G251" s="32"/>
      <c r="H251" s="33"/>
      <c r="I251" s="35">
        <f t="shared" si="13"/>
        <v>0</v>
      </c>
      <c r="J251" s="34"/>
      <c r="K251" s="33"/>
      <c r="L251" s="33">
        <f t="shared" si="14"/>
        <v>0</v>
      </c>
      <c r="M251" s="33"/>
      <c r="N251" s="33"/>
      <c r="O251" s="33"/>
      <c r="P251" s="33">
        <f t="shared" si="12"/>
        <v>0</v>
      </c>
      <c r="Q251" s="33"/>
      <c r="R251" s="33"/>
      <c r="S251" s="36"/>
      <c r="T251" s="37"/>
      <c r="U251" s="37"/>
      <c r="V251" s="37"/>
      <c r="W251" s="37"/>
    </row>
    <row r="252" spans="1:25" x14ac:dyDescent="0.25">
      <c r="A252" s="32" t="s">
        <v>237</v>
      </c>
      <c r="B252" s="32" t="s">
        <v>474</v>
      </c>
      <c r="C252" s="32" t="s">
        <v>475</v>
      </c>
      <c r="D252" s="32" t="s">
        <v>65</v>
      </c>
      <c r="E252" s="32"/>
      <c r="F252" s="32"/>
      <c r="G252" s="32"/>
      <c r="H252" s="33"/>
      <c r="I252" s="38">
        <f t="shared" si="13"/>
        <v>0</v>
      </c>
      <c r="J252" s="34"/>
      <c r="K252" s="33"/>
      <c r="L252" s="33">
        <f t="shared" si="14"/>
        <v>0</v>
      </c>
      <c r="M252" s="33"/>
      <c r="N252" s="33"/>
      <c r="O252" s="33"/>
      <c r="P252" s="35">
        <f t="shared" si="12"/>
        <v>0</v>
      </c>
      <c r="Q252" s="33"/>
      <c r="R252" s="33"/>
      <c r="S252" s="36"/>
      <c r="T252" s="37"/>
      <c r="U252" s="37"/>
      <c r="V252" s="37"/>
      <c r="W252" s="37"/>
      <c r="X252" t="str">
        <f>LEFT(B252,7)</f>
        <v>0573361</v>
      </c>
      <c r="Y252" t="str">
        <f>CONCATENATE($X$1,X252,$Y$1,$Z$1)</f>
        <v>ce.0573361@ac-nancy-metz.fr</v>
      </c>
    </row>
    <row r="253" spans="1:25" x14ac:dyDescent="0.25">
      <c r="A253" s="32" t="s">
        <v>5</v>
      </c>
      <c r="B253" s="32" t="s">
        <v>80</v>
      </c>
      <c r="C253" s="32" t="s">
        <v>81</v>
      </c>
      <c r="D253" s="32" t="s">
        <v>82</v>
      </c>
      <c r="E253" s="32"/>
      <c r="F253" s="32"/>
      <c r="G253" s="32"/>
      <c r="H253" s="33"/>
      <c r="I253" s="33">
        <f t="shared" si="13"/>
        <v>0</v>
      </c>
      <c r="J253" s="34"/>
      <c r="K253" s="33"/>
      <c r="L253" s="33">
        <f t="shared" si="14"/>
        <v>0</v>
      </c>
      <c r="M253" s="33"/>
      <c r="N253" s="33"/>
      <c r="O253" s="33"/>
      <c r="P253" s="38">
        <f t="shared" si="12"/>
        <v>0</v>
      </c>
      <c r="Q253" s="33"/>
      <c r="R253" s="33"/>
      <c r="S253" s="36"/>
      <c r="T253" s="37"/>
      <c r="U253" s="37"/>
      <c r="V253" s="37"/>
      <c r="W253" s="37"/>
    </row>
    <row r="254" spans="1:25" x14ac:dyDescent="0.25">
      <c r="A254" s="32" t="s">
        <v>237</v>
      </c>
      <c r="B254" s="32" t="s">
        <v>654</v>
      </c>
      <c r="C254" s="32" t="s">
        <v>655</v>
      </c>
      <c r="D254" s="32" t="s">
        <v>656</v>
      </c>
      <c r="E254" s="32"/>
      <c r="F254" s="32"/>
      <c r="G254" s="32"/>
      <c r="H254" s="33"/>
      <c r="I254" s="33">
        <f t="shared" si="13"/>
        <v>0</v>
      </c>
      <c r="J254" s="34"/>
      <c r="K254" s="33"/>
      <c r="L254" s="33">
        <f t="shared" si="14"/>
        <v>0</v>
      </c>
      <c r="M254" s="33"/>
      <c r="N254" s="33"/>
      <c r="O254" s="33"/>
      <c r="P254" s="33">
        <f t="shared" si="12"/>
        <v>0</v>
      </c>
      <c r="Q254" s="33"/>
      <c r="R254" s="33"/>
      <c r="S254" s="36"/>
      <c r="T254" s="37"/>
      <c r="U254" s="37"/>
      <c r="V254" s="37"/>
      <c r="W254" s="37"/>
    </row>
    <row r="255" spans="1:25" x14ac:dyDescent="0.25">
      <c r="A255" s="32" t="s">
        <v>160</v>
      </c>
      <c r="B255" s="32" t="s">
        <v>226</v>
      </c>
      <c r="C255" s="32" t="s">
        <v>227</v>
      </c>
      <c r="D255" s="32" t="s">
        <v>228</v>
      </c>
      <c r="E255" s="32"/>
      <c r="F255" s="32"/>
      <c r="G255" s="32"/>
      <c r="H255" s="33"/>
      <c r="I255" s="33">
        <f t="shared" si="13"/>
        <v>0</v>
      </c>
      <c r="J255" s="34"/>
      <c r="K255" s="33"/>
      <c r="L255" s="33">
        <f t="shared" si="14"/>
        <v>0</v>
      </c>
      <c r="M255" s="33"/>
      <c r="N255" s="33"/>
      <c r="O255" s="33"/>
      <c r="P255" s="33">
        <f t="shared" si="12"/>
        <v>0</v>
      </c>
      <c r="Q255" s="33"/>
      <c r="R255" s="33"/>
      <c r="S255" s="36"/>
      <c r="T255" s="37"/>
      <c r="U255" s="37"/>
      <c r="V255" s="37"/>
      <c r="W255" s="37"/>
    </row>
    <row r="256" spans="1:25" x14ac:dyDescent="0.25">
      <c r="A256" s="32" t="s">
        <v>237</v>
      </c>
      <c r="B256" s="32" t="s">
        <v>708</v>
      </c>
      <c r="C256" s="32" t="s">
        <v>709</v>
      </c>
      <c r="D256" s="32" t="s">
        <v>228</v>
      </c>
      <c r="E256" s="32"/>
      <c r="F256" s="32"/>
      <c r="G256" s="32"/>
      <c r="H256" s="33"/>
      <c r="I256" s="33">
        <f t="shared" si="13"/>
        <v>0</v>
      </c>
      <c r="J256" s="34"/>
      <c r="K256" s="33"/>
      <c r="L256" s="33">
        <f t="shared" si="14"/>
        <v>0</v>
      </c>
      <c r="M256" s="33"/>
      <c r="N256" s="33"/>
      <c r="O256" s="33"/>
      <c r="P256" s="33">
        <f t="shared" si="12"/>
        <v>0</v>
      </c>
      <c r="Q256" s="33"/>
      <c r="R256" s="33"/>
      <c r="S256" s="36"/>
      <c r="T256" s="37"/>
      <c r="U256" s="37"/>
      <c r="V256" s="37"/>
      <c r="W256" s="37"/>
    </row>
    <row r="257" spans="1:25" x14ac:dyDescent="0.25">
      <c r="A257" s="32" t="s">
        <v>5</v>
      </c>
      <c r="B257" s="32" t="s">
        <v>131</v>
      </c>
      <c r="C257" s="32" t="s">
        <v>132</v>
      </c>
      <c r="D257" s="32" t="s">
        <v>133</v>
      </c>
      <c r="E257" s="32"/>
      <c r="F257" s="32"/>
      <c r="G257" s="32"/>
      <c r="H257" s="33"/>
      <c r="I257" s="33">
        <f t="shared" si="13"/>
        <v>0</v>
      </c>
      <c r="J257" s="34"/>
      <c r="K257" s="33"/>
      <c r="L257" s="33">
        <f t="shared" si="14"/>
        <v>0</v>
      </c>
      <c r="M257" s="33"/>
      <c r="N257" s="33"/>
      <c r="O257" s="33"/>
      <c r="P257" s="33">
        <f t="shared" si="12"/>
        <v>0</v>
      </c>
      <c r="Q257" s="33"/>
      <c r="R257" s="33"/>
      <c r="S257" s="36"/>
      <c r="T257" s="37"/>
      <c r="U257" s="37"/>
      <c r="V257" s="37"/>
      <c r="W257" s="37"/>
    </row>
    <row r="258" spans="1:25" x14ac:dyDescent="0.25">
      <c r="A258" s="32" t="s">
        <v>237</v>
      </c>
      <c r="B258" s="32" t="s">
        <v>668</v>
      </c>
      <c r="C258" s="32" t="s">
        <v>669</v>
      </c>
      <c r="D258" s="32" t="s">
        <v>133</v>
      </c>
      <c r="E258" s="32"/>
      <c r="F258" s="32"/>
      <c r="G258" s="32"/>
      <c r="H258" s="33"/>
      <c r="I258" s="33">
        <f t="shared" si="13"/>
        <v>0</v>
      </c>
      <c r="J258" s="34"/>
      <c r="K258" s="33"/>
      <c r="L258" s="33">
        <f t="shared" si="14"/>
        <v>0</v>
      </c>
      <c r="M258" s="33"/>
      <c r="N258" s="33"/>
      <c r="O258" s="33"/>
      <c r="P258" s="33">
        <f t="shared" ref="P258:P312" si="15">E258-O258</f>
        <v>0</v>
      </c>
      <c r="Q258" s="33"/>
      <c r="R258" s="33"/>
      <c r="S258" s="36"/>
      <c r="T258" s="37"/>
      <c r="U258" s="37"/>
      <c r="V258" s="37"/>
      <c r="W258" s="37"/>
    </row>
    <row r="259" spans="1:25" x14ac:dyDescent="0.25">
      <c r="A259" s="32" t="s">
        <v>237</v>
      </c>
      <c r="B259" s="32" t="s">
        <v>677</v>
      </c>
      <c r="C259" s="32" t="s">
        <v>678</v>
      </c>
      <c r="D259" s="32" t="s">
        <v>679</v>
      </c>
      <c r="E259" s="32"/>
      <c r="F259" s="32"/>
      <c r="G259" s="32"/>
      <c r="H259" s="33"/>
      <c r="I259" s="33">
        <f t="shared" ref="I259:I312" si="16">E259+F259-H259</f>
        <v>0</v>
      </c>
      <c r="J259" s="34"/>
      <c r="K259" s="33"/>
      <c r="L259" s="33">
        <f t="shared" ref="L259:L312" si="17">E259-K259</f>
        <v>0</v>
      </c>
      <c r="M259" s="33"/>
      <c r="N259" s="33"/>
      <c r="O259" s="33"/>
      <c r="P259" s="35">
        <f t="shared" si="15"/>
        <v>0</v>
      </c>
      <c r="Q259" s="33"/>
      <c r="R259" s="33"/>
      <c r="S259" s="36"/>
      <c r="T259" s="37"/>
      <c r="U259" s="37"/>
      <c r="V259" s="37"/>
      <c r="W259" s="37"/>
    </row>
    <row r="260" spans="1:25" x14ac:dyDescent="0.25">
      <c r="A260" s="32" t="s">
        <v>160</v>
      </c>
      <c r="B260" s="32" t="s">
        <v>220</v>
      </c>
      <c r="C260" s="32" t="s">
        <v>140</v>
      </c>
      <c r="D260" s="32" t="s">
        <v>221</v>
      </c>
      <c r="E260" s="32"/>
      <c r="F260" s="32"/>
      <c r="G260" s="32"/>
      <c r="H260" s="33"/>
      <c r="I260" s="33">
        <f t="shared" si="16"/>
        <v>0</v>
      </c>
      <c r="J260" s="34"/>
      <c r="K260" s="33"/>
      <c r="L260" s="35">
        <f t="shared" si="17"/>
        <v>0</v>
      </c>
      <c r="M260" s="33"/>
      <c r="N260" s="33"/>
      <c r="O260" s="33"/>
      <c r="P260" s="35">
        <f t="shared" si="15"/>
        <v>0</v>
      </c>
      <c r="Q260" s="33"/>
      <c r="R260" s="33"/>
      <c r="S260" s="36"/>
      <c r="T260" s="37"/>
      <c r="U260" s="37"/>
      <c r="V260" s="37"/>
      <c r="W260" s="37"/>
    </row>
    <row r="261" spans="1:25" x14ac:dyDescent="0.25">
      <c r="A261" s="32" t="s">
        <v>237</v>
      </c>
      <c r="B261" s="32" t="s">
        <v>682</v>
      </c>
      <c r="C261" s="32" t="s">
        <v>683</v>
      </c>
      <c r="D261" s="32" t="s">
        <v>684</v>
      </c>
      <c r="E261" s="32"/>
      <c r="F261" s="32"/>
      <c r="G261" s="32"/>
      <c r="H261" s="33"/>
      <c r="I261" s="33">
        <f t="shared" si="16"/>
        <v>0</v>
      </c>
      <c r="J261" s="34"/>
      <c r="K261" s="33"/>
      <c r="L261" s="33">
        <f t="shared" si="17"/>
        <v>0</v>
      </c>
      <c r="M261" s="33"/>
      <c r="N261" s="33"/>
      <c r="O261" s="33"/>
      <c r="P261" s="33">
        <f t="shared" si="15"/>
        <v>0</v>
      </c>
      <c r="Q261" s="33"/>
      <c r="R261" s="33"/>
      <c r="S261" s="36"/>
      <c r="T261" s="37"/>
      <c r="U261" s="37"/>
      <c r="V261" s="37"/>
      <c r="W261" s="37"/>
    </row>
    <row r="262" spans="1:25" x14ac:dyDescent="0.25">
      <c r="A262" s="32" t="s">
        <v>237</v>
      </c>
      <c r="B262" s="32" t="s">
        <v>688</v>
      </c>
      <c r="C262" s="32" t="s">
        <v>689</v>
      </c>
      <c r="D262" s="32" t="s">
        <v>690</v>
      </c>
      <c r="E262" s="32"/>
      <c r="F262" s="32"/>
      <c r="G262" s="32"/>
      <c r="H262" s="33"/>
      <c r="I262" s="33">
        <f t="shared" si="16"/>
        <v>0</v>
      </c>
      <c r="J262" s="34"/>
      <c r="K262" s="33"/>
      <c r="L262" s="33">
        <f t="shared" si="17"/>
        <v>0</v>
      </c>
      <c r="M262" s="33"/>
      <c r="N262" s="33"/>
      <c r="O262" s="33"/>
      <c r="P262" s="33">
        <f t="shared" si="15"/>
        <v>0</v>
      </c>
      <c r="Q262" s="33"/>
      <c r="R262" s="33"/>
      <c r="S262" s="36"/>
      <c r="T262" s="37"/>
      <c r="U262" s="37"/>
      <c r="V262" s="37"/>
      <c r="W262" s="37"/>
    </row>
    <row r="263" spans="1:25" x14ac:dyDescent="0.25">
      <c r="A263" s="32" t="s">
        <v>5</v>
      </c>
      <c r="B263" s="32" t="s">
        <v>134</v>
      </c>
      <c r="C263" s="32" t="s">
        <v>135</v>
      </c>
      <c r="D263" s="32" t="s">
        <v>136</v>
      </c>
      <c r="E263" s="32"/>
      <c r="F263" s="32"/>
      <c r="G263" s="32"/>
      <c r="H263" s="33"/>
      <c r="I263" s="33">
        <f t="shared" si="16"/>
        <v>0</v>
      </c>
      <c r="J263" s="34"/>
      <c r="K263" s="33"/>
      <c r="L263" s="33">
        <f t="shared" si="17"/>
        <v>0</v>
      </c>
      <c r="M263" s="33"/>
      <c r="N263" s="33"/>
      <c r="O263" s="33"/>
      <c r="P263" s="33">
        <f t="shared" si="15"/>
        <v>0</v>
      </c>
      <c r="Q263" s="33"/>
      <c r="R263" s="33"/>
      <c r="S263" s="36"/>
      <c r="T263" s="37"/>
      <c r="U263" s="37"/>
      <c r="V263" s="37"/>
      <c r="W263" s="37"/>
    </row>
    <row r="264" spans="1:25" x14ac:dyDescent="0.25">
      <c r="A264" s="32" t="s">
        <v>5</v>
      </c>
      <c r="B264" s="32" t="s">
        <v>137</v>
      </c>
      <c r="C264" s="32" t="s">
        <v>138</v>
      </c>
      <c r="D264" s="32" t="s">
        <v>136</v>
      </c>
      <c r="E264" s="32"/>
      <c r="F264" s="32"/>
      <c r="G264" s="32"/>
      <c r="H264" s="33"/>
      <c r="I264" s="33">
        <f t="shared" si="16"/>
        <v>0</v>
      </c>
      <c r="J264" s="34"/>
      <c r="K264" s="33"/>
      <c r="L264" s="33">
        <f t="shared" si="17"/>
        <v>0</v>
      </c>
      <c r="M264" s="33"/>
      <c r="N264" s="33"/>
      <c r="O264" s="33"/>
      <c r="P264" s="33">
        <f t="shared" si="15"/>
        <v>0</v>
      </c>
      <c r="Q264" s="33"/>
      <c r="R264" s="33"/>
      <c r="S264" s="36"/>
      <c r="T264" s="37"/>
      <c r="U264" s="37"/>
      <c r="V264" s="37"/>
      <c r="W264" s="37"/>
    </row>
    <row r="265" spans="1:25" x14ac:dyDescent="0.25">
      <c r="A265" s="32" t="s">
        <v>5</v>
      </c>
      <c r="B265" s="32" t="s">
        <v>139</v>
      </c>
      <c r="C265" s="32" t="s">
        <v>140</v>
      </c>
      <c r="D265" s="32" t="s">
        <v>136</v>
      </c>
      <c r="E265" s="32"/>
      <c r="F265" s="32"/>
      <c r="G265" s="32"/>
      <c r="H265" s="33"/>
      <c r="I265" s="33">
        <f t="shared" si="16"/>
        <v>0</v>
      </c>
      <c r="J265" s="34"/>
      <c r="K265" s="33"/>
      <c r="L265" s="33">
        <f t="shared" si="17"/>
        <v>0</v>
      </c>
      <c r="M265" s="33"/>
      <c r="N265" s="33"/>
      <c r="O265" s="33"/>
      <c r="P265" s="33">
        <f t="shared" si="15"/>
        <v>0</v>
      </c>
      <c r="Q265" s="33"/>
      <c r="R265" s="33"/>
      <c r="S265" s="36"/>
      <c r="T265" s="37"/>
      <c r="U265" s="37"/>
      <c r="V265" s="37"/>
      <c r="W265" s="37"/>
    </row>
    <row r="266" spans="1:25" x14ac:dyDescent="0.25">
      <c r="A266" s="32" t="s">
        <v>160</v>
      </c>
      <c r="B266" s="32" t="s">
        <v>222</v>
      </c>
      <c r="C266" s="32" t="s">
        <v>223</v>
      </c>
      <c r="D266" s="32" t="s">
        <v>136</v>
      </c>
      <c r="E266" s="32"/>
      <c r="F266" s="32"/>
      <c r="G266" s="32"/>
      <c r="H266" s="33"/>
      <c r="I266" s="33">
        <f t="shared" si="16"/>
        <v>0</v>
      </c>
      <c r="J266" s="34"/>
      <c r="K266" s="33"/>
      <c r="L266" s="33">
        <f t="shared" si="17"/>
        <v>0</v>
      </c>
      <c r="M266" s="33"/>
      <c r="N266" s="33"/>
      <c r="O266" s="33"/>
      <c r="P266" s="33">
        <f t="shared" si="15"/>
        <v>0</v>
      </c>
      <c r="Q266" s="33"/>
      <c r="R266" s="33"/>
      <c r="S266" s="36"/>
      <c r="T266" s="37"/>
      <c r="U266" s="37"/>
      <c r="V266" s="37"/>
      <c r="W266" s="37"/>
    </row>
    <row r="267" spans="1:25" x14ac:dyDescent="0.25">
      <c r="A267" s="32" t="s">
        <v>5</v>
      </c>
      <c r="B267" s="32" t="s">
        <v>141</v>
      </c>
      <c r="C267" s="32" t="s">
        <v>142</v>
      </c>
      <c r="D267" s="32" t="s">
        <v>143</v>
      </c>
      <c r="E267" s="32"/>
      <c r="F267" s="32"/>
      <c r="G267" s="32"/>
      <c r="H267" s="33"/>
      <c r="I267" s="35">
        <f t="shared" si="16"/>
        <v>0</v>
      </c>
      <c r="J267" s="34"/>
      <c r="K267" s="33"/>
      <c r="L267" s="35">
        <f t="shared" si="17"/>
        <v>0</v>
      </c>
      <c r="M267" s="33"/>
      <c r="N267" s="33"/>
      <c r="O267" s="33"/>
      <c r="P267" s="35">
        <f t="shared" si="15"/>
        <v>0</v>
      </c>
      <c r="Q267" s="33"/>
      <c r="R267" s="33"/>
      <c r="S267" s="36"/>
      <c r="T267" s="37"/>
      <c r="U267" s="37"/>
      <c r="V267" s="37"/>
      <c r="W267" s="37"/>
    </row>
    <row r="268" spans="1:25" x14ac:dyDescent="0.25">
      <c r="A268" s="32" t="s">
        <v>160</v>
      </c>
      <c r="B268" s="32" t="s">
        <v>224</v>
      </c>
      <c r="C268" s="32" t="s">
        <v>225</v>
      </c>
      <c r="D268" s="32" t="s">
        <v>143</v>
      </c>
      <c r="E268" s="32"/>
      <c r="F268" s="32"/>
      <c r="G268" s="32"/>
      <c r="H268" s="33"/>
      <c r="I268" s="33">
        <f t="shared" si="16"/>
        <v>0</v>
      </c>
      <c r="J268" s="34"/>
      <c r="K268" s="33"/>
      <c r="L268" s="33">
        <f t="shared" si="17"/>
        <v>0</v>
      </c>
      <c r="M268" s="33"/>
      <c r="N268" s="33"/>
      <c r="O268" s="33"/>
      <c r="P268" s="35">
        <f t="shared" si="15"/>
        <v>0</v>
      </c>
      <c r="Q268" s="33"/>
      <c r="R268" s="33"/>
      <c r="S268" s="36"/>
      <c r="T268" s="37"/>
      <c r="U268" s="37"/>
      <c r="V268" s="37"/>
      <c r="W268" s="37"/>
    </row>
    <row r="269" spans="1:25" x14ac:dyDescent="0.25">
      <c r="A269" s="32" t="s">
        <v>237</v>
      </c>
      <c r="B269" s="32" t="s">
        <v>705</v>
      </c>
      <c r="C269" s="32" t="s">
        <v>706</v>
      </c>
      <c r="D269" s="32" t="s">
        <v>707</v>
      </c>
      <c r="E269" s="32"/>
      <c r="F269" s="32"/>
      <c r="G269" s="32"/>
      <c r="H269" s="33"/>
      <c r="I269" s="38">
        <f t="shared" si="16"/>
        <v>0</v>
      </c>
      <c r="J269" s="34"/>
      <c r="K269" s="33"/>
      <c r="L269" s="33">
        <f t="shared" si="17"/>
        <v>0</v>
      </c>
      <c r="M269" s="33"/>
      <c r="N269" s="33"/>
      <c r="O269" s="33"/>
      <c r="P269" s="33">
        <f t="shared" si="15"/>
        <v>0</v>
      </c>
      <c r="Q269" s="33"/>
      <c r="R269" s="33"/>
      <c r="S269" s="36"/>
      <c r="T269" s="37"/>
      <c r="U269" s="37"/>
      <c r="V269" s="37"/>
      <c r="W269" s="37"/>
      <c r="X269" t="str">
        <f>LEFT(B269,7)</f>
        <v>0880034</v>
      </c>
      <c r="Y269" t="str">
        <f>CONCATENATE($X$1,X269,$Y$1,$Z$1)</f>
        <v>ce.0880034@ac-nancy-metz.fr</v>
      </c>
    </row>
    <row r="270" spans="1:25" x14ac:dyDescent="0.25">
      <c r="A270" s="32" t="s">
        <v>237</v>
      </c>
      <c r="B270" s="32" t="s">
        <v>721</v>
      </c>
      <c r="C270" s="32" t="s">
        <v>722</v>
      </c>
      <c r="D270" s="32" t="s">
        <v>148</v>
      </c>
      <c r="E270" s="32"/>
      <c r="F270" s="32"/>
      <c r="G270" s="32"/>
      <c r="H270" s="33"/>
      <c r="I270" s="33">
        <f t="shared" si="16"/>
        <v>0</v>
      </c>
      <c r="J270" s="34"/>
      <c r="K270" s="33"/>
      <c r="L270" s="33">
        <f t="shared" si="17"/>
        <v>0</v>
      </c>
      <c r="M270" s="33"/>
      <c r="N270" s="33"/>
      <c r="O270" s="33"/>
      <c r="P270" s="33">
        <f t="shared" si="15"/>
        <v>0</v>
      </c>
      <c r="Q270" s="33"/>
      <c r="R270" s="33"/>
      <c r="S270" s="36"/>
      <c r="T270" s="37"/>
      <c r="U270" s="37"/>
      <c r="V270" s="37"/>
      <c r="W270" s="37"/>
    </row>
    <row r="271" spans="1:25" x14ac:dyDescent="0.25">
      <c r="A271" s="32" t="s">
        <v>5</v>
      </c>
      <c r="B271" s="32" t="s">
        <v>146</v>
      </c>
      <c r="C271" s="32" t="s">
        <v>147</v>
      </c>
      <c r="D271" s="32" t="s">
        <v>148</v>
      </c>
      <c r="E271" s="32"/>
      <c r="F271" s="32"/>
      <c r="G271" s="32"/>
      <c r="H271" s="33"/>
      <c r="I271" s="35">
        <f t="shared" si="16"/>
        <v>0</v>
      </c>
      <c r="J271" s="34"/>
      <c r="K271" s="33"/>
      <c r="L271" s="35">
        <f t="shared" si="17"/>
        <v>0</v>
      </c>
      <c r="M271" s="33"/>
      <c r="N271" s="33"/>
      <c r="O271" s="33"/>
      <c r="P271" s="35">
        <f t="shared" si="15"/>
        <v>0</v>
      </c>
      <c r="Q271" s="33"/>
      <c r="R271" s="33"/>
      <c r="S271" s="36"/>
      <c r="T271" s="37"/>
      <c r="U271" s="37"/>
      <c r="V271" s="37"/>
      <c r="W271" s="37"/>
    </row>
    <row r="272" spans="1:25" x14ac:dyDescent="0.25">
      <c r="A272" s="32" t="s">
        <v>5</v>
      </c>
      <c r="B272" s="32" t="s">
        <v>149</v>
      </c>
      <c r="C272" s="32" t="s">
        <v>150</v>
      </c>
      <c r="D272" s="32" t="s">
        <v>151</v>
      </c>
      <c r="E272" s="32"/>
      <c r="F272" s="32"/>
      <c r="G272" s="32"/>
      <c r="H272" s="33"/>
      <c r="I272" s="33">
        <f t="shared" si="16"/>
        <v>0</v>
      </c>
      <c r="J272" s="34"/>
      <c r="K272" s="33"/>
      <c r="L272" s="33">
        <f t="shared" si="17"/>
        <v>0</v>
      </c>
      <c r="M272" s="33"/>
      <c r="N272" s="33"/>
      <c r="O272" s="33"/>
      <c r="P272" s="33">
        <f t="shared" si="15"/>
        <v>0</v>
      </c>
      <c r="Q272" s="33"/>
      <c r="R272" s="33"/>
      <c r="S272" s="36"/>
      <c r="T272" s="37"/>
      <c r="U272" s="37"/>
      <c r="V272" s="37"/>
      <c r="W272" s="37"/>
    </row>
    <row r="273" spans="1:25" x14ac:dyDescent="0.25">
      <c r="A273" s="32" t="s">
        <v>237</v>
      </c>
      <c r="B273" s="32" t="s">
        <v>726</v>
      </c>
      <c r="C273" s="32" t="s">
        <v>200</v>
      </c>
      <c r="D273" s="32" t="s">
        <v>151</v>
      </c>
      <c r="E273" s="32"/>
      <c r="F273" s="32"/>
      <c r="G273" s="32"/>
      <c r="H273" s="33"/>
      <c r="I273" s="33">
        <f t="shared" si="16"/>
        <v>0</v>
      </c>
      <c r="J273" s="34"/>
      <c r="K273" s="33"/>
      <c r="L273" s="38">
        <f t="shared" si="17"/>
        <v>0</v>
      </c>
      <c r="M273" s="33"/>
      <c r="N273" s="33"/>
      <c r="O273" s="33"/>
      <c r="P273" s="33">
        <f t="shared" si="15"/>
        <v>0</v>
      </c>
      <c r="Q273" s="33"/>
      <c r="R273" s="33"/>
      <c r="S273" s="36"/>
      <c r="T273" s="37"/>
      <c r="U273" s="37"/>
      <c r="V273" s="37"/>
      <c r="W273" s="37"/>
    </row>
    <row r="274" spans="1:25" x14ac:dyDescent="0.25">
      <c r="A274" s="32" t="s">
        <v>237</v>
      </c>
      <c r="B274" s="32" t="s">
        <v>727</v>
      </c>
      <c r="C274" s="32" t="s">
        <v>728</v>
      </c>
      <c r="D274" s="32" t="s">
        <v>729</v>
      </c>
      <c r="E274" s="32"/>
      <c r="F274" s="32"/>
      <c r="G274" s="32"/>
      <c r="H274" s="33"/>
      <c r="I274" s="38">
        <f t="shared" si="16"/>
        <v>0</v>
      </c>
      <c r="J274" s="34"/>
      <c r="K274" s="33"/>
      <c r="L274" s="33">
        <f t="shared" si="17"/>
        <v>0</v>
      </c>
      <c r="M274" s="33"/>
      <c r="N274" s="33"/>
      <c r="O274" s="33"/>
      <c r="P274" s="33">
        <f t="shared" si="15"/>
        <v>0</v>
      </c>
      <c r="Q274" s="33"/>
      <c r="R274" s="33"/>
      <c r="S274" s="36"/>
      <c r="T274" s="37"/>
      <c r="U274" s="37"/>
      <c r="V274" s="37"/>
      <c r="W274" s="37"/>
      <c r="X274" t="str">
        <f>LEFT(B274,7)</f>
        <v>0880044</v>
      </c>
      <c r="Y274" t="str">
        <f>CONCATENATE($X$1,X274,$Y$1,$Z$1)</f>
        <v>ce.0880044@ac-nancy-metz.fr</v>
      </c>
    </row>
    <row r="275" spans="1:25" x14ac:dyDescent="0.25">
      <c r="A275" s="32" t="s">
        <v>237</v>
      </c>
      <c r="B275" s="32" t="s">
        <v>730</v>
      </c>
      <c r="C275" s="32" t="s">
        <v>731</v>
      </c>
      <c r="D275" s="32" t="s">
        <v>732</v>
      </c>
      <c r="E275" s="32"/>
      <c r="F275" s="32"/>
      <c r="G275" s="32"/>
      <c r="H275" s="33"/>
      <c r="I275" s="38">
        <f t="shared" si="16"/>
        <v>0</v>
      </c>
      <c r="J275" s="34"/>
      <c r="K275" s="33"/>
      <c r="L275" s="38">
        <f t="shared" si="17"/>
        <v>0</v>
      </c>
      <c r="M275" s="33"/>
      <c r="N275" s="33"/>
      <c r="O275" s="33"/>
      <c r="P275" s="33">
        <f t="shared" si="15"/>
        <v>0</v>
      </c>
      <c r="Q275" s="33"/>
      <c r="R275" s="33"/>
      <c r="S275" s="36"/>
      <c r="T275" s="37"/>
      <c r="U275" s="37"/>
      <c r="V275" s="37"/>
      <c r="W275" s="37"/>
    </row>
    <row r="276" spans="1:25" x14ac:dyDescent="0.25">
      <c r="A276" s="32" t="s">
        <v>237</v>
      </c>
      <c r="B276" s="32" t="s">
        <v>738</v>
      </c>
      <c r="C276" s="32" t="s">
        <v>739</v>
      </c>
      <c r="D276" s="32" t="s">
        <v>740</v>
      </c>
      <c r="E276" s="32"/>
      <c r="F276" s="32"/>
      <c r="G276" s="32"/>
      <c r="H276" s="33"/>
      <c r="I276" s="33">
        <f t="shared" si="16"/>
        <v>0</v>
      </c>
      <c r="J276" s="34"/>
      <c r="K276" s="33"/>
      <c r="L276" s="33">
        <f t="shared" si="17"/>
        <v>0</v>
      </c>
      <c r="M276" s="33"/>
      <c r="N276" s="33"/>
      <c r="O276" s="33"/>
      <c r="P276" s="33">
        <f t="shared" si="15"/>
        <v>0</v>
      </c>
      <c r="Q276" s="33"/>
      <c r="R276" s="33"/>
      <c r="S276" s="36"/>
      <c r="T276" s="37"/>
      <c r="U276" s="37"/>
      <c r="V276" s="37"/>
      <c r="W276" s="37"/>
    </row>
    <row r="277" spans="1:25" x14ac:dyDescent="0.25">
      <c r="A277" s="32" t="s">
        <v>5</v>
      </c>
      <c r="B277" s="32" t="s">
        <v>155</v>
      </c>
      <c r="C277" s="32" t="s">
        <v>156</v>
      </c>
      <c r="D277" s="32" t="s">
        <v>157</v>
      </c>
      <c r="E277" s="32"/>
      <c r="F277" s="32"/>
      <c r="G277" s="32"/>
      <c r="H277" s="33"/>
      <c r="I277" s="35">
        <f t="shared" si="16"/>
        <v>0</v>
      </c>
      <c r="J277" s="34"/>
      <c r="K277" s="33"/>
      <c r="L277" s="35">
        <f t="shared" si="17"/>
        <v>0</v>
      </c>
      <c r="M277" s="33"/>
      <c r="N277" s="33"/>
      <c r="O277" s="33"/>
      <c r="P277" s="33">
        <f t="shared" si="15"/>
        <v>0</v>
      </c>
      <c r="Q277" s="33"/>
      <c r="R277" s="33"/>
      <c r="S277" s="36"/>
      <c r="T277" s="37"/>
      <c r="U277" s="37"/>
      <c r="V277" s="37"/>
      <c r="W277" s="37"/>
    </row>
    <row r="278" spans="1:25" x14ac:dyDescent="0.25">
      <c r="A278" s="32" t="s">
        <v>160</v>
      </c>
      <c r="B278" s="32" t="s">
        <v>234</v>
      </c>
      <c r="C278" s="32" t="s">
        <v>235</v>
      </c>
      <c r="D278" s="32" t="s">
        <v>236</v>
      </c>
      <c r="E278" s="32"/>
      <c r="F278" s="32"/>
      <c r="G278" s="32"/>
      <c r="H278" s="33"/>
      <c r="I278" s="33">
        <f t="shared" si="16"/>
        <v>0</v>
      </c>
      <c r="J278" s="34"/>
      <c r="K278" s="33"/>
      <c r="L278" s="33">
        <f t="shared" si="17"/>
        <v>0</v>
      </c>
      <c r="M278" s="33"/>
      <c r="N278" s="33"/>
      <c r="O278" s="33"/>
      <c r="P278" s="33">
        <f t="shared" si="15"/>
        <v>0</v>
      </c>
      <c r="Q278" s="33"/>
      <c r="R278" s="33"/>
      <c r="S278" s="36"/>
      <c r="T278" s="37"/>
      <c r="U278" s="37"/>
      <c r="V278" s="37"/>
      <c r="W278" s="37"/>
    </row>
    <row r="279" spans="1:25" x14ac:dyDescent="0.25">
      <c r="A279" s="32" t="s">
        <v>160</v>
      </c>
      <c r="B279" s="32" t="s">
        <v>217</v>
      </c>
      <c r="C279" s="32" t="s">
        <v>218</v>
      </c>
      <c r="D279" s="32" t="s">
        <v>219</v>
      </c>
      <c r="E279" s="32"/>
      <c r="F279" s="32"/>
      <c r="G279" s="32"/>
      <c r="H279" s="33"/>
      <c r="I279" s="38">
        <f t="shared" si="16"/>
        <v>0</v>
      </c>
      <c r="J279" s="34"/>
      <c r="K279" s="33"/>
      <c r="L279" s="38">
        <f t="shared" si="17"/>
        <v>0</v>
      </c>
      <c r="M279" s="33"/>
      <c r="N279" s="33"/>
      <c r="O279" s="33"/>
      <c r="P279" s="35">
        <f t="shared" si="15"/>
        <v>0</v>
      </c>
      <c r="Q279" s="33"/>
      <c r="R279" s="33"/>
      <c r="S279" s="36"/>
      <c r="T279" s="37"/>
      <c r="U279" s="37"/>
      <c r="V279" s="37"/>
      <c r="W279" s="37"/>
      <c r="X279" t="str">
        <f>LEFT(B279,7)</f>
        <v>0880064</v>
      </c>
      <c r="Y279" t="str">
        <f>CONCATENATE($X$1,X279,$Y$1,$Z$1)</f>
        <v>ce.0880064@ac-nancy-metz.fr</v>
      </c>
    </row>
    <row r="280" spans="1:25" x14ac:dyDescent="0.25">
      <c r="A280" s="32" t="s">
        <v>237</v>
      </c>
      <c r="B280" s="32" t="s">
        <v>710</v>
      </c>
      <c r="C280" s="32" t="s">
        <v>663</v>
      </c>
      <c r="D280" s="32" t="s">
        <v>711</v>
      </c>
      <c r="E280" s="32"/>
      <c r="F280" s="32"/>
      <c r="G280" s="32"/>
      <c r="H280" s="33"/>
      <c r="I280" s="33">
        <f t="shared" si="16"/>
        <v>0</v>
      </c>
      <c r="J280" s="34"/>
      <c r="K280" s="33"/>
      <c r="L280" s="35">
        <f t="shared" si="17"/>
        <v>0</v>
      </c>
      <c r="M280" s="33"/>
      <c r="N280" s="33"/>
      <c r="O280" s="33"/>
      <c r="P280" s="35">
        <f t="shared" si="15"/>
        <v>0</v>
      </c>
      <c r="Q280" s="33"/>
      <c r="R280" s="33"/>
      <c r="S280" s="36"/>
      <c r="T280" s="37"/>
      <c r="U280" s="37"/>
      <c r="V280" s="37"/>
      <c r="W280" s="37"/>
    </row>
    <row r="281" spans="1:25" x14ac:dyDescent="0.25">
      <c r="A281" s="32" t="s">
        <v>237</v>
      </c>
      <c r="B281" s="32" t="s">
        <v>715</v>
      </c>
      <c r="C281" s="32" t="s">
        <v>716</v>
      </c>
      <c r="D281" s="32" t="s">
        <v>717</v>
      </c>
      <c r="E281" s="32"/>
      <c r="F281" s="32"/>
      <c r="G281" s="32"/>
      <c r="H281" s="33"/>
      <c r="I281" s="33">
        <f t="shared" si="16"/>
        <v>0</v>
      </c>
      <c r="J281" s="34"/>
      <c r="K281" s="33"/>
      <c r="L281" s="33">
        <f t="shared" si="17"/>
        <v>0</v>
      </c>
      <c r="M281" s="33"/>
      <c r="N281" s="33"/>
      <c r="O281" s="33"/>
      <c r="P281" s="33">
        <f t="shared" si="15"/>
        <v>0</v>
      </c>
      <c r="Q281" s="33"/>
      <c r="R281" s="33"/>
      <c r="S281" s="36"/>
      <c r="T281" s="37"/>
      <c r="U281" s="37"/>
      <c r="V281" s="37"/>
      <c r="W281" s="37"/>
    </row>
    <row r="282" spans="1:25" x14ac:dyDescent="0.25">
      <c r="A282" s="32" t="s">
        <v>237</v>
      </c>
      <c r="B282" s="32" t="s">
        <v>694</v>
      </c>
      <c r="C282" s="32" t="s">
        <v>443</v>
      </c>
      <c r="D282" s="32" t="s">
        <v>136</v>
      </c>
      <c r="E282" s="32"/>
      <c r="F282" s="32">
        <v>1</v>
      </c>
      <c r="G282" s="32"/>
      <c r="H282" s="33"/>
      <c r="I282" s="35">
        <f t="shared" si="16"/>
        <v>1</v>
      </c>
      <c r="J282" s="34"/>
      <c r="K282" s="33"/>
      <c r="L282" s="35">
        <f t="shared" si="17"/>
        <v>0</v>
      </c>
      <c r="M282" s="33"/>
      <c r="N282" s="33"/>
      <c r="O282" s="33"/>
      <c r="P282" s="35">
        <f t="shared" si="15"/>
        <v>0</v>
      </c>
      <c r="Q282" s="33"/>
      <c r="R282" s="33"/>
      <c r="S282" s="36"/>
      <c r="T282" s="37"/>
      <c r="U282" s="37"/>
      <c r="V282" s="37"/>
      <c r="W282" s="37"/>
    </row>
    <row r="283" spans="1:25" x14ac:dyDescent="0.25">
      <c r="A283" s="32" t="s">
        <v>237</v>
      </c>
      <c r="B283" s="32" t="s">
        <v>695</v>
      </c>
      <c r="C283" s="32" t="s">
        <v>156</v>
      </c>
      <c r="D283" s="32" t="s">
        <v>136</v>
      </c>
      <c r="E283" s="32"/>
      <c r="F283" s="32"/>
      <c r="G283" s="32"/>
      <c r="H283" s="33"/>
      <c r="I283" s="33">
        <f t="shared" si="16"/>
        <v>0</v>
      </c>
      <c r="J283" s="34"/>
      <c r="K283" s="33"/>
      <c r="L283" s="33">
        <f t="shared" si="17"/>
        <v>0</v>
      </c>
      <c r="M283" s="33"/>
      <c r="N283" s="33"/>
      <c r="O283" s="33"/>
      <c r="P283" s="33">
        <f t="shared" si="15"/>
        <v>0</v>
      </c>
      <c r="Q283" s="33"/>
      <c r="R283" s="33"/>
      <c r="S283" s="36"/>
      <c r="T283" s="37"/>
      <c r="U283" s="37"/>
      <c r="V283" s="37"/>
      <c r="W283" s="37"/>
    </row>
    <row r="284" spans="1:25" x14ac:dyDescent="0.25">
      <c r="A284" s="32" t="s">
        <v>237</v>
      </c>
      <c r="B284" s="32" t="s">
        <v>741</v>
      </c>
      <c r="C284" s="32" t="s">
        <v>742</v>
      </c>
      <c r="D284" s="32" t="s">
        <v>236</v>
      </c>
      <c r="E284" s="32"/>
      <c r="F284" s="32">
        <v>1</v>
      </c>
      <c r="G284" s="32"/>
      <c r="H284" s="33"/>
      <c r="I284" s="33">
        <f t="shared" si="16"/>
        <v>1</v>
      </c>
      <c r="J284" s="34"/>
      <c r="K284" s="33"/>
      <c r="L284" s="35">
        <f t="shared" si="17"/>
        <v>0</v>
      </c>
      <c r="M284" s="33"/>
      <c r="N284" s="33"/>
      <c r="O284" s="33"/>
      <c r="P284" s="35">
        <f t="shared" si="15"/>
        <v>0</v>
      </c>
      <c r="Q284" s="33"/>
      <c r="R284" s="33"/>
      <c r="S284" s="36"/>
      <c r="T284" s="37"/>
      <c r="U284" s="37"/>
      <c r="V284" s="37"/>
      <c r="W284" s="37"/>
    </row>
    <row r="285" spans="1:25" x14ac:dyDescent="0.25">
      <c r="A285" s="32" t="s">
        <v>5</v>
      </c>
      <c r="B285" s="32" t="s">
        <v>158</v>
      </c>
      <c r="C285" s="32" t="s">
        <v>159</v>
      </c>
      <c r="D285" s="32" t="s">
        <v>157</v>
      </c>
      <c r="E285" s="32"/>
      <c r="F285" s="32"/>
      <c r="G285" s="32"/>
      <c r="H285" s="33"/>
      <c r="I285" s="33">
        <f t="shared" si="16"/>
        <v>0</v>
      </c>
      <c r="J285" s="34"/>
      <c r="K285" s="33"/>
      <c r="L285" s="35">
        <f t="shared" si="17"/>
        <v>0</v>
      </c>
      <c r="M285" s="33"/>
      <c r="N285" s="33"/>
      <c r="O285" s="33"/>
      <c r="P285" s="33">
        <f t="shared" si="15"/>
        <v>0</v>
      </c>
      <c r="Q285" s="33"/>
      <c r="R285" s="33"/>
      <c r="S285" s="36"/>
      <c r="T285" s="37"/>
      <c r="U285" s="37"/>
      <c r="V285" s="37"/>
      <c r="W285" s="37"/>
    </row>
    <row r="286" spans="1:25" x14ac:dyDescent="0.25">
      <c r="A286" s="32" t="s">
        <v>5</v>
      </c>
      <c r="B286" s="32" t="s">
        <v>152</v>
      </c>
      <c r="C286" s="32" t="s">
        <v>153</v>
      </c>
      <c r="D286" s="32" t="s">
        <v>154</v>
      </c>
      <c r="E286" s="32"/>
      <c r="F286" s="32"/>
      <c r="G286" s="32"/>
      <c r="H286" s="33"/>
      <c r="I286" s="38">
        <f t="shared" si="16"/>
        <v>0</v>
      </c>
      <c r="J286" s="34"/>
      <c r="K286" s="33"/>
      <c r="L286" s="33">
        <f t="shared" si="17"/>
        <v>0</v>
      </c>
      <c r="M286" s="33"/>
      <c r="N286" s="33"/>
      <c r="O286" s="33"/>
      <c r="P286" s="38">
        <f t="shared" si="15"/>
        <v>0</v>
      </c>
      <c r="Q286" s="33"/>
      <c r="R286" s="33"/>
      <c r="S286" s="36"/>
      <c r="T286" s="37"/>
      <c r="U286" s="37"/>
      <c r="V286" s="37"/>
      <c r="W286" s="37"/>
    </row>
    <row r="287" spans="1:25" x14ac:dyDescent="0.25">
      <c r="A287" s="32" t="s">
        <v>237</v>
      </c>
      <c r="B287" s="32" t="s">
        <v>734</v>
      </c>
      <c r="C287" s="32" t="s">
        <v>735</v>
      </c>
      <c r="D287" s="32" t="s">
        <v>154</v>
      </c>
      <c r="E287" s="32"/>
      <c r="F287" s="32"/>
      <c r="G287" s="32"/>
      <c r="H287" s="33"/>
      <c r="I287" s="33">
        <f t="shared" si="16"/>
        <v>0</v>
      </c>
      <c r="J287" s="34"/>
      <c r="K287" s="33"/>
      <c r="L287" s="33">
        <f t="shared" si="17"/>
        <v>0</v>
      </c>
      <c r="M287" s="33"/>
      <c r="N287" s="33"/>
      <c r="O287" s="33"/>
      <c r="P287" s="35">
        <f t="shared" si="15"/>
        <v>0</v>
      </c>
      <c r="Q287" s="33"/>
      <c r="R287" s="33"/>
      <c r="S287" s="36"/>
      <c r="T287" s="37"/>
      <c r="U287" s="37"/>
      <c r="V287" s="37"/>
      <c r="W287" s="37"/>
    </row>
    <row r="288" spans="1:25" x14ac:dyDescent="0.25">
      <c r="A288" s="32" t="s">
        <v>237</v>
      </c>
      <c r="B288" s="32" t="s">
        <v>736</v>
      </c>
      <c r="C288" s="32" t="s">
        <v>737</v>
      </c>
      <c r="D288" s="32" t="s">
        <v>154</v>
      </c>
      <c r="E288" s="32"/>
      <c r="F288" s="32"/>
      <c r="G288" s="32"/>
      <c r="H288" s="33"/>
      <c r="I288" s="33">
        <f t="shared" si="16"/>
        <v>0</v>
      </c>
      <c r="J288" s="34"/>
      <c r="K288" s="33"/>
      <c r="L288" s="38">
        <f t="shared" si="17"/>
        <v>0</v>
      </c>
      <c r="M288" s="33"/>
      <c r="N288" s="33"/>
      <c r="O288" s="33"/>
      <c r="P288" s="33">
        <f t="shared" si="15"/>
        <v>0</v>
      </c>
      <c r="Q288" s="33"/>
      <c r="R288" s="33"/>
      <c r="S288" s="36"/>
      <c r="T288" s="37"/>
      <c r="U288" s="37"/>
      <c r="V288" s="37"/>
      <c r="W288" s="37"/>
    </row>
    <row r="289" spans="1:25" x14ac:dyDescent="0.25">
      <c r="A289" s="32" t="s">
        <v>237</v>
      </c>
      <c r="B289" s="32" t="s">
        <v>751</v>
      </c>
      <c r="C289" s="32" t="s">
        <v>752</v>
      </c>
      <c r="D289" s="32" t="s">
        <v>753</v>
      </c>
      <c r="E289" s="32"/>
      <c r="F289" s="32"/>
      <c r="G289" s="32"/>
      <c r="H289" s="33"/>
      <c r="I289" s="38">
        <f t="shared" si="16"/>
        <v>0</v>
      </c>
      <c r="J289" s="34"/>
      <c r="K289" s="33"/>
      <c r="L289" s="35">
        <f t="shared" si="17"/>
        <v>0</v>
      </c>
      <c r="M289" s="33"/>
      <c r="N289" s="33"/>
      <c r="O289" s="33"/>
      <c r="P289" s="33">
        <f t="shared" si="15"/>
        <v>0</v>
      </c>
      <c r="Q289" s="33"/>
      <c r="R289" s="33"/>
      <c r="S289" s="36"/>
      <c r="T289" s="37"/>
      <c r="U289" s="37"/>
      <c r="V289" s="37"/>
      <c r="W289" s="37"/>
      <c r="X289" t="str">
        <f>LEFT(B289,7)</f>
        <v>0880156</v>
      </c>
      <c r="Y289" t="str">
        <f>CONCATENATE($X$1,X289,$Y$1,$Z$1)</f>
        <v>ce.0880156@ac-nancy-metz.fr</v>
      </c>
    </row>
    <row r="290" spans="1:25" x14ac:dyDescent="0.25">
      <c r="A290" s="32" t="s">
        <v>237</v>
      </c>
      <c r="B290" s="32" t="s">
        <v>675</v>
      </c>
      <c r="C290" s="32" t="s">
        <v>288</v>
      </c>
      <c r="D290" s="32" t="s">
        <v>676</v>
      </c>
      <c r="E290" s="32"/>
      <c r="F290" s="32"/>
      <c r="G290" s="32"/>
      <c r="H290" s="33"/>
      <c r="I290" s="33">
        <f t="shared" si="16"/>
        <v>0</v>
      </c>
      <c r="J290" s="34"/>
      <c r="K290" s="33"/>
      <c r="L290" s="33">
        <f t="shared" si="17"/>
        <v>0</v>
      </c>
      <c r="M290" s="33"/>
      <c r="N290" s="33"/>
      <c r="O290" s="33"/>
      <c r="P290" s="33">
        <f t="shared" si="15"/>
        <v>0</v>
      </c>
      <c r="Q290" s="33"/>
      <c r="R290" s="33"/>
      <c r="S290" s="36"/>
      <c r="T290" s="37"/>
      <c r="U290" s="37"/>
      <c r="V290" s="37"/>
      <c r="W290" s="37"/>
    </row>
    <row r="291" spans="1:25" x14ac:dyDescent="0.25">
      <c r="A291" s="32" t="s">
        <v>237</v>
      </c>
      <c r="B291" s="32" t="s">
        <v>703</v>
      </c>
      <c r="C291" s="32" t="s">
        <v>347</v>
      </c>
      <c r="D291" s="32" t="s">
        <v>704</v>
      </c>
      <c r="E291" s="32"/>
      <c r="F291" s="32"/>
      <c r="G291" s="32"/>
      <c r="H291" s="33"/>
      <c r="I291" s="33">
        <f t="shared" si="16"/>
        <v>0</v>
      </c>
      <c r="J291" s="34"/>
      <c r="K291" s="33"/>
      <c r="L291" s="33">
        <f t="shared" si="17"/>
        <v>0</v>
      </c>
      <c r="M291" s="33"/>
      <c r="N291" s="33"/>
      <c r="O291" s="33"/>
      <c r="P291" s="33">
        <f t="shared" si="15"/>
        <v>0</v>
      </c>
      <c r="Q291" s="33"/>
      <c r="R291" s="33"/>
      <c r="S291" s="36"/>
      <c r="T291" s="37"/>
      <c r="U291" s="37"/>
      <c r="V291" s="37"/>
      <c r="W291" s="37"/>
    </row>
    <row r="292" spans="1:25" x14ac:dyDescent="0.25">
      <c r="A292" s="32" t="s">
        <v>237</v>
      </c>
      <c r="B292" s="32" t="s">
        <v>743</v>
      </c>
      <c r="C292" s="32" t="s">
        <v>744</v>
      </c>
      <c r="D292" s="32" t="s">
        <v>236</v>
      </c>
      <c r="E292" s="32"/>
      <c r="F292" s="32"/>
      <c r="G292" s="32"/>
      <c r="H292" s="33"/>
      <c r="I292" s="33">
        <f t="shared" si="16"/>
        <v>0</v>
      </c>
      <c r="J292" s="34"/>
      <c r="K292" s="33"/>
      <c r="L292" s="33">
        <f t="shared" si="17"/>
        <v>0</v>
      </c>
      <c r="M292" s="33"/>
      <c r="N292" s="33"/>
      <c r="O292" s="33"/>
      <c r="P292" s="33">
        <f t="shared" si="15"/>
        <v>0</v>
      </c>
      <c r="Q292" s="33"/>
      <c r="R292" s="33"/>
      <c r="S292" s="36"/>
      <c r="T292" s="37"/>
      <c r="U292" s="37"/>
      <c r="V292" s="37"/>
      <c r="W292" s="37"/>
    </row>
    <row r="293" spans="1:25" x14ac:dyDescent="0.25">
      <c r="A293" s="32" t="s">
        <v>237</v>
      </c>
      <c r="B293" s="32" t="s">
        <v>746</v>
      </c>
      <c r="C293" s="32" t="s">
        <v>153</v>
      </c>
      <c r="D293" s="32" t="s">
        <v>747</v>
      </c>
      <c r="E293" s="32"/>
      <c r="F293" s="32"/>
      <c r="G293" s="32"/>
      <c r="H293" s="33"/>
      <c r="I293" s="33">
        <f t="shared" si="16"/>
        <v>0</v>
      </c>
      <c r="J293" s="34"/>
      <c r="K293" s="33"/>
      <c r="L293" s="33">
        <f t="shared" si="17"/>
        <v>0</v>
      </c>
      <c r="M293" s="33"/>
      <c r="N293" s="33"/>
      <c r="O293" s="33"/>
      <c r="P293" s="33">
        <f t="shared" si="15"/>
        <v>0</v>
      </c>
      <c r="Q293" s="33"/>
      <c r="R293" s="33"/>
      <c r="S293" s="36"/>
      <c r="T293" s="37"/>
      <c r="U293" s="37"/>
      <c r="V293" s="37"/>
      <c r="W293" s="37"/>
    </row>
    <row r="294" spans="1:25" x14ac:dyDescent="0.25">
      <c r="A294" s="32" t="s">
        <v>237</v>
      </c>
      <c r="B294" s="32" t="s">
        <v>680</v>
      </c>
      <c r="C294" s="32" t="s">
        <v>681</v>
      </c>
      <c r="D294" s="32" t="s">
        <v>221</v>
      </c>
      <c r="E294" s="32"/>
      <c r="F294" s="32"/>
      <c r="G294" s="32"/>
      <c r="H294" s="33"/>
      <c r="I294" s="38">
        <f t="shared" si="16"/>
        <v>0</v>
      </c>
      <c r="J294" s="34"/>
      <c r="K294" s="33"/>
      <c r="L294" s="38">
        <f t="shared" si="17"/>
        <v>0</v>
      </c>
      <c r="M294" s="33"/>
      <c r="N294" s="33"/>
      <c r="O294" s="33"/>
      <c r="P294" s="33">
        <f t="shared" si="15"/>
        <v>0</v>
      </c>
      <c r="Q294" s="33"/>
      <c r="R294" s="33"/>
      <c r="S294" s="36"/>
      <c r="T294" s="37"/>
      <c r="U294" s="37"/>
      <c r="V294" s="37"/>
      <c r="W294" s="37"/>
    </row>
    <row r="295" spans="1:25" x14ac:dyDescent="0.25">
      <c r="A295" s="32" t="s">
        <v>237</v>
      </c>
      <c r="B295" s="32" t="s">
        <v>718</v>
      </c>
      <c r="C295" s="32" t="s">
        <v>719</v>
      </c>
      <c r="D295" s="32" t="s">
        <v>720</v>
      </c>
      <c r="E295" s="32"/>
      <c r="F295" s="32"/>
      <c r="G295" s="32"/>
      <c r="H295" s="33"/>
      <c r="I295" s="33">
        <f t="shared" si="16"/>
        <v>0</v>
      </c>
      <c r="J295" s="34"/>
      <c r="K295" s="33"/>
      <c r="L295" s="33">
        <f t="shared" si="17"/>
        <v>0</v>
      </c>
      <c r="M295" s="33"/>
      <c r="N295" s="33"/>
      <c r="O295" s="33"/>
      <c r="P295" s="33">
        <f t="shared" si="15"/>
        <v>0</v>
      </c>
      <c r="Q295" s="33"/>
      <c r="R295" s="33"/>
      <c r="S295" s="36"/>
      <c r="T295" s="37"/>
      <c r="U295" s="37"/>
      <c r="V295" s="37"/>
      <c r="W295" s="37"/>
    </row>
    <row r="296" spans="1:25" x14ac:dyDescent="0.25">
      <c r="A296" s="32" t="s">
        <v>757</v>
      </c>
      <c r="B296" s="32" t="s">
        <v>763</v>
      </c>
      <c r="C296" s="32" t="s">
        <v>764</v>
      </c>
      <c r="D296" s="32" t="s">
        <v>136</v>
      </c>
      <c r="E296" s="32"/>
      <c r="F296" s="32"/>
      <c r="G296" s="32"/>
      <c r="H296" s="33"/>
      <c r="I296" s="33">
        <f t="shared" si="16"/>
        <v>0</v>
      </c>
      <c r="J296" s="34"/>
      <c r="K296" s="33"/>
      <c r="L296" s="33">
        <f t="shared" si="17"/>
        <v>0</v>
      </c>
      <c r="M296" s="33"/>
      <c r="N296" s="33"/>
      <c r="O296" s="33"/>
      <c r="P296" s="35">
        <f t="shared" si="15"/>
        <v>0</v>
      </c>
      <c r="Q296" s="33"/>
      <c r="R296" s="33"/>
      <c r="S296" s="36"/>
      <c r="T296" s="37"/>
      <c r="U296" s="37"/>
      <c r="V296" s="37"/>
      <c r="W296" s="37"/>
    </row>
    <row r="297" spans="1:25" x14ac:dyDescent="0.25">
      <c r="A297" s="32" t="s">
        <v>237</v>
      </c>
      <c r="B297" s="32" t="s">
        <v>733</v>
      </c>
      <c r="C297" s="32" t="s">
        <v>508</v>
      </c>
      <c r="D297" s="32" t="s">
        <v>231</v>
      </c>
      <c r="E297" s="32"/>
      <c r="F297" s="32"/>
      <c r="G297" s="32"/>
      <c r="H297" s="33"/>
      <c r="I297" s="33">
        <f t="shared" si="16"/>
        <v>0</v>
      </c>
      <c r="J297" s="34"/>
      <c r="K297" s="33"/>
      <c r="L297" s="33">
        <f t="shared" si="17"/>
        <v>0</v>
      </c>
      <c r="M297" s="33"/>
      <c r="N297" s="33"/>
      <c r="O297" s="33"/>
      <c r="P297" s="33">
        <f t="shared" si="15"/>
        <v>0</v>
      </c>
      <c r="Q297" s="33"/>
      <c r="R297" s="33"/>
      <c r="S297" s="36"/>
      <c r="T297" s="37"/>
      <c r="U297" s="37"/>
      <c r="V297" s="37"/>
      <c r="W297" s="37"/>
    </row>
    <row r="298" spans="1:25" x14ac:dyDescent="0.25">
      <c r="A298" s="32" t="s">
        <v>160</v>
      </c>
      <c r="B298" s="32" t="s">
        <v>232</v>
      </c>
      <c r="C298" s="32" t="s">
        <v>233</v>
      </c>
      <c r="D298" s="32" t="s">
        <v>154</v>
      </c>
      <c r="E298" s="32"/>
      <c r="F298" s="32"/>
      <c r="G298" s="32"/>
      <c r="H298" s="33"/>
      <c r="I298" s="33">
        <f t="shared" si="16"/>
        <v>0</v>
      </c>
      <c r="J298" s="34"/>
      <c r="K298" s="33"/>
      <c r="L298" s="33">
        <f t="shared" si="17"/>
        <v>0</v>
      </c>
      <c r="M298" s="33"/>
      <c r="N298" s="33"/>
      <c r="O298" s="33"/>
      <c r="P298" s="33">
        <f t="shared" si="15"/>
        <v>0</v>
      </c>
      <c r="Q298" s="33"/>
      <c r="R298" s="33"/>
      <c r="S298" s="36"/>
      <c r="T298" s="37"/>
      <c r="U298" s="37"/>
      <c r="V298" s="37"/>
      <c r="W298" s="37"/>
    </row>
    <row r="299" spans="1:25" x14ac:dyDescent="0.25">
      <c r="A299" s="32" t="s">
        <v>237</v>
      </c>
      <c r="B299" s="32" t="s">
        <v>672</v>
      </c>
      <c r="C299" s="32" t="s">
        <v>673</v>
      </c>
      <c r="D299" s="32" t="s">
        <v>674</v>
      </c>
      <c r="E299" s="32"/>
      <c r="F299" s="32">
        <v>1</v>
      </c>
      <c r="G299" s="32"/>
      <c r="H299" s="33"/>
      <c r="I299" s="38">
        <f t="shared" si="16"/>
        <v>1</v>
      </c>
      <c r="J299" s="34"/>
      <c r="K299" s="33"/>
      <c r="L299" s="35">
        <f t="shared" si="17"/>
        <v>0</v>
      </c>
      <c r="M299" s="33"/>
      <c r="N299" s="33"/>
      <c r="O299" s="33"/>
      <c r="P299" s="35">
        <f t="shared" si="15"/>
        <v>0</v>
      </c>
      <c r="Q299" s="33"/>
      <c r="R299" s="33"/>
      <c r="S299" s="36"/>
      <c r="T299" s="37"/>
      <c r="U299" s="37"/>
      <c r="V299" s="37"/>
      <c r="W299" s="37"/>
      <c r="X299" t="str">
        <f>LEFT(B299,7)</f>
        <v>0881145</v>
      </c>
      <c r="Y299" t="str">
        <f t="shared" ref="Y299:Y300" si="18">CONCATENATE($X$1,X299,$Y$1,$Z$1)</f>
        <v>ce.0881145@ac-nancy-metz.fr</v>
      </c>
    </row>
    <row r="300" spans="1:25" x14ac:dyDescent="0.25">
      <c r="A300" s="32" t="s">
        <v>237</v>
      </c>
      <c r="B300" s="32" t="s">
        <v>696</v>
      </c>
      <c r="C300" s="32" t="s">
        <v>697</v>
      </c>
      <c r="D300" s="32" t="s">
        <v>136</v>
      </c>
      <c r="E300" s="32"/>
      <c r="F300" s="32"/>
      <c r="G300" s="32"/>
      <c r="H300" s="33"/>
      <c r="I300" s="38">
        <f t="shared" si="16"/>
        <v>0</v>
      </c>
      <c r="J300" s="34"/>
      <c r="K300" s="33"/>
      <c r="L300" s="35">
        <f t="shared" si="17"/>
        <v>0</v>
      </c>
      <c r="M300" s="33"/>
      <c r="N300" s="33"/>
      <c r="O300" s="33"/>
      <c r="P300" s="33">
        <f t="shared" si="15"/>
        <v>0</v>
      </c>
      <c r="Q300" s="33"/>
      <c r="R300" s="33"/>
      <c r="S300" s="36"/>
      <c r="T300" s="37"/>
      <c r="U300" s="37"/>
      <c r="V300" s="37"/>
      <c r="W300" s="37"/>
      <c r="X300" t="str">
        <f>LEFT(B300,7)</f>
        <v>0881146</v>
      </c>
      <c r="Y300" t="str">
        <f t="shared" si="18"/>
        <v>ce.0881146@ac-nancy-metz.fr</v>
      </c>
    </row>
    <row r="301" spans="1:25" x14ac:dyDescent="0.25">
      <c r="A301" s="32" t="s">
        <v>237</v>
      </c>
      <c r="B301" s="32" t="s">
        <v>670</v>
      </c>
      <c r="C301" s="32" t="s">
        <v>671</v>
      </c>
      <c r="D301" s="32" t="s">
        <v>219</v>
      </c>
      <c r="E301" s="32"/>
      <c r="F301" s="32"/>
      <c r="G301" s="32"/>
      <c r="H301" s="33"/>
      <c r="I301" s="33">
        <f t="shared" si="16"/>
        <v>0</v>
      </c>
      <c r="J301" s="34"/>
      <c r="K301" s="33"/>
      <c r="L301" s="33">
        <f t="shared" si="17"/>
        <v>0</v>
      </c>
      <c r="M301" s="33"/>
      <c r="N301" s="33"/>
      <c r="O301" s="33"/>
      <c r="P301" s="33">
        <f t="shared" si="15"/>
        <v>0</v>
      </c>
      <c r="Q301" s="33"/>
      <c r="R301" s="33"/>
      <c r="S301" s="36"/>
      <c r="T301" s="37"/>
      <c r="U301" s="37"/>
      <c r="V301" s="37"/>
      <c r="W301" s="37"/>
    </row>
    <row r="302" spans="1:25" x14ac:dyDescent="0.25">
      <c r="A302" s="32" t="s">
        <v>237</v>
      </c>
      <c r="B302" s="32" t="s">
        <v>712</v>
      </c>
      <c r="C302" s="32" t="s">
        <v>713</v>
      </c>
      <c r="D302" s="32" t="s">
        <v>714</v>
      </c>
      <c r="E302" s="32"/>
      <c r="F302" s="32"/>
      <c r="G302" s="32"/>
      <c r="H302" s="33"/>
      <c r="I302" s="33">
        <f t="shared" si="16"/>
        <v>0</v>
      </c>
      <c r="J302" s="34"/>
      <c r="K302" s="33"/>
      <c r="L302" s="33">
        <f t="shared" si="17"/>
        <v>0</v>
      </c>
      <c r="M302" s="33"/>
      <c r="N302" s="33"/>
      <c r="O302" s="33"/>
      <c r="P302" s="33">
        <f t="shared" si="15"/>
        <v>0</v>
      </c>
      <c r="Q302" s="33"/>
      <c r="R302" s="33"/>
      <c r="S302" s="36"/>
      <c r="T302" s="37"/>
      <c r="U302" s="37"/>
      <c r="V302" s="37"/>
      <c r="W302" s="37"/>
    </row>
    <row r="303" spans="1:25" x14ac:dyDescent="0.25">
      <c r="A303" s="32" t="s">
        <v>237</v>
      </c>
      <c r="B303" s="32" t="s">
        <v>754</v>
      </c>
      <c r="C303" s="32" t="s">
        <v>755</v>
      </c>
      <c r="D303" s="32" t="s">
        <v>756</v>
      </c>
      <c r="E303" s="32"/>
      <c r="F303" s="32"/>
      <c r="G303" s="32"/>
      <c r="H303" s="33"/>
      <c r="I303" s="38">
        <f t="shared" si="16"/>
        <v>0</v>
      </c>
      <c r="J303" s="34"/>
      <c r="K303" s="33"/>
      <c r="L303" s="33">
        <f t="shared" si="17"/>
        <v>0</v>
      </c>
      <c r="M303" s="33"/>
      <c r="N303" s="33"/>
      <c r="O303" s="33"/>
      <c r="P303" s="33">
        <f t="shared" si="15"/>
        <v>0</v>
      </c>
      <c r="Q303" s="33"/>
      <c r="R303" s="33"/>
      <c r="S303" s="36"/>
      <c r="T303" s="37"/>
      <c r="U303" s="37"/>
      <c r="V303" s="37"/>
      <c r="W303" s="37"/>
      <c r="X303" t="str">
        <f>LEFT(B303,7)</f>
        <v>0881369</v>
      </c>
      <c r="Y303" t="str">
        <f>CONCATENATE($X$1,X303,$Y$1,$Z$1)</f>
        <v>ce.0881369@ac-nancy-metz.fr</v>
      </c>
    </row>
    <row r="304" spans="1:25" x14ac:dyDescent="0.25">
      <c r="A304" s="32" t="s">
        <v>160</v>
      </c>
      <c r="B304" s="32" t="s">
        <v>229</v>
      </c>
      <c r="C304" s="32" t="s">
        <v>230</v>
      </c>
      <c r="D304" s="32" t="s">
        <v>231</v>
      </c>
      <c r="E304" s="32"/>
      <c r="F304" s="32"/>
      <c r="G304" s="32"/>
      <c r="H304" s="33"/>
      <c r="I304" s="38">
        <f t="shared" si="16"/>
        <v>0</v>
      </c>
      <c r="J304" s="34"/>
      <c r="K304" s="33"/>
      <c r="L304" s="38">
        <f t="shared" si="17"/>
        <v>0</v>
      </c>
      <c r="M304" s="33"/>
      <c r="N304" s="33"/>
      <c r="O304" s="33"/>
      <c r="P304" s="38">
        <f t="shared" si="15"/>
        <v>0</v>
      </c>
      <c r="Q304" s="33"/>
      <c r="R304" s="33"/>
      <c r="S304" s="36"/>
      <c r="T304" s="37"/>
      <c r="U304" s="37"/>
      <c r="V304" s="37"/>
      <c r="W304" s="37"/>
    </row>
    <row r="305" spans="1:23" x14ac:dyDescent="0.25">
      <c r="A305" s="32" t="s">
        <v>237</v>
      </c>
      <c r="B305" s="32" t="s">
        <v>691</v>
      </c>
      <c r="C305" s="32" t="s">
        <v>692</v>
      </c>
      <c r="D305" s="32" t="s">
        <v>693</v>
      </c>
      <c r="E305" s="32"/>
      <c r="F305" s="32"/>
      <c r="G305" s="32"/>
      <c r="H305" s="33"/>
      <c r="I305" s="33">
        <f t="shared" si="16"/>
        <v>0</v>
      </c>
      <c r="J305" s="34"/>
      <c r="K305" s="33"/>
      <c r="L305" s="33">
        <f t="shared" si="17"/>
        <v>0</v>
      </c>
      <c r="M305" s="33"/>
      <c r="N305" s="33"/>
      <c r="O305" s="33"/>
      <c r="P305" s="33">
        <f t="shared" si="15"/>
        <v>0</v>
      </c>
      <c r="Q305" s="33"/>
      <c r="R305" s="33"/>
      <c r="S305" s="36"/>
      <c r="T305" s="37"/>
      <c r="U305" s="37"/>
      <c r="V305" s="37"/>
      <c r="W305" s="37"/>
    </row>
    <row r="306" spans="1:23" x14ac:dyDescent="0.25">
      <c r="A306" s="32" t="s">
        <v>237</v>
      </c>
      <c r="B306" s="32" t="s">
        <v>748</v>
      </c>
      <c r="C306" s="32" t="s">
        <v>749</v>
      </c>
      <c r="D306" s="32" t="s">
        <v>750</v>
      </c>
      <c r="E306" s="32"/>
      <c r="F306" s="32"/>
      <c r="G306" s="32"/>
      <c r="H306" s="33"/>
      <c r="I306" s="33">
        <f t="shared" si="16"/>
        <v>0</v>
      </c>
      <c r="J306" s="34"/>
      <c r="K306" s="33"/>
      <c r="L306" s="35">
        <f t="shared" si="17"/>
        <v>0</v>
      </c>
      <c r="M306" s="33"/>
      <c r="N306" s="33"/>
      <c r="O306" s="33"/>
      <c r="P306" s="33">
        <f t="shared" si="15"/>
        <v>0</v>
      </c>
      <c r="Q306" s="33"/>
      <c r="R306" s="33"/>
      <c r="S306" s="36"/>
      <c r="T306" s="37"/>
      <c r="U306" s="37"/>
      <c r="V306" s="37"/>
      <c r="W306" s="37"/>
    </row>
    <row r="307" spans="1:23" x14ac:dyDescent="0.25">
      <c r="A307" s="32" t="s">
        <v>237</v>
      </c>
      <c r="B307" s="32" t="s">
        <v>723</v>
      </c>
      <c r="C307" s="32" t="s">
        <v>724</v>
      </c>
      <c r="D307" s="32" t="s">
        <v>725</v>
      </c>
      <c r="E307" s="32"/>
      <c r="F307" s="32"/>
      <c r="G307" s="32"/>
      <c r="H307" s="33"/>
      <c r="I307" s="33">
        <f t="shared" si="16"/>
        <v>0</v>
      </c>
      <c r="J307" s="34"/>
      <c r="K307" s="33"/>
      <c r="L307" s="33">
        <f t="shared" si="17"/>
        <v>0</v>
      </c>
      <c r="M307" s="33"/>
      <c r="N307" s="33"/>
      <c r="O307" s="33"/>
      <c r="P307" s="33">
        <f t="shared" si="15"/>
        <v>0</v>
      </c>
      <c r="Q307" s="33"/>
      <c r="R307" s="33"/>
      <c r="S307" s="36"/>
      <c r="T307" s="37"/>
      <c r="U307" s="37"/>
      <c r="V307" s="37"/>
      <c r="W307" s="37"/>
    </row>
    <row r="308" spans="1:23" x14ac:dyDescent="0.25">
      <c r="A308" s="32" t="s">
        <v>237</v>
      </c>
      <c r="B308" s="32" t="s">
        <v>685</v>
      </c>
      <c r="C308" s="32" t="s">
        <v>686</v>
      </c>
      <c r="D308" s="32" t="s">
        <v>687</v>
      </c>
      <c r="E308" s="32"/>
      <c r="F308" s="32"/>
      <c r="G308" s="32"/>
      <c r="H308" s="33"/>
      <c r="I308" s="33">
        <f t="shared" si="16"/>
        <v>0</v>
      </c>
      <c r="J308" s="34"/>
      <c r="K308" s="33"/>
      <c r="L308" s="33">
        <f t="shared" si="17"/>
        <v>0</v>
      </c>
      <c r="M308" s="33"/>
      <c r="N308" s="33"/>
      <c r="O308" s="33"/>
      <c r="P308" s="33">
        <f t="shared" si="15"/>
        <v>0</v>
      </c>
      <c r="Q308" s="33"/>
      <c r="R308" s="33"/>
      <c r="S308" s="36"/>
      <c r="T308" s="37"/>
      <c r="U308" s="37"/>
      <c r="V308" s="37"/>
      <c r="W308" s="37"/>
    </row>
    <row r="309" spans="1:23" x14ac:dyDescent="0.25">
      <c r="A309" s="32" t="s">
        <v>237</v>
      </c>
      <c r="B309" s="32" t="s">
        <v>698</v>
      </c>
      <c r="C309" s="32" t="s">
        <v>699</v>
      </c>
      <c r="D309" s="32" t="s">
        <v>700</v>
      </c>
      <c r="E309" s="32"/>
      <c r="F309" s="32"/>
      <c r="G309" s="32"/>
      <c r="H309" s="33"/>
      <c r="I309" s="33">
        <f t="shared" si="16"/>
        <v>0</v>
      </c>
      <c r="J309" s="34"/>
      <c r="K309" s="33"/>
      <c r="L309" s="33">
        <f t="shared" si="17"/>
        <v>0</v>
      </c>
      <c r="M309" s="33"/>
      <c r="N309" s="33"/>
      <c r="O309" s="33"/>
      <c r="P309" s="33">
        <f t="shared" si="15"/>
        <v>0</v>
      </c>
      <c r="Q309" s="33"/>
      <c r="R309" s="33"/>
      <c r="S309" s="36"/>
      <c r="T309" s="37"/>
      <c r="U309" s="37"/>
      <c r="V309" s="37"/>
      <c r="W309" s="37"/>
    </row>
    <row r="310" spans="1:23" x14ac:dyDescent="0.25">
      <c r="A310" s="32" t="s">
        <v>237</v>
      </c>
      <c r="B310" s="32" t="s">
        <v>701</v>
      </c>
      <c r="C310" s="32" t="s">
        <v>702</v>
      </c>
      <c r="D310" s="32" t="s">
        <v>143</v>
      </c>
      <c r="E310" s="32"/>
      <c r="F310" s="32"/>
      <c r="G310" s="32"/>
      <c r="H310" s="33"/>
      <c r="I310" s="33">
        <f t="shared" si="16"/>
        <v>0</v>
      </c>
      <c r="J310" s="34"/>
      <c r="K310" s="33"/>
      <c r="L310" s="33">
        <f t="shared" si="17"/>
        <v>0</v>
      </c>
      <c r="M310" s="33"/>
      <c r="N310" s="33"/>
      <c r="O310" s="33"/>
      <c r="P310" s="33">
        <f t="shared" si="15"/>
        <v>0</v>
      </c>
      <c r="Q310" s="33"/>
      <c r="R310" s="33"/>
      <c r="S310" s="36"/>
      <c r="T310" s="37"/>
      <c r="U310" s="37"/>
      <c r="V310" s="37"/>
      <c r="W310" s="37"/>
    </row>
    <row r="311" spans="1:23" x14ac:dyDescent="0.25">
      <c r="A311" s="32" t="s">
        <v>237</v>
      </c>
      <c r="B311" s="32" t="s">
        <v>745</v>
      </c>
      <c r="C311" s="32" t="s">
        <v>156</v>
      </c>
      <c r="D311" s="32" t="s">
        <v>157</v>
      </c>
      <c r="E311" s="32"/>
      <c r="F311" s="32"/>
      <c r="G311" s="32"/>
      <c r="H311" s="33"/>
      <c r="I311" s="33">
        <f t="shared" si="16"/>
        <v>0</v>
      </c>
      <c r="J311" s="34"/>
      <c r="K311" s="33"/>
      <c r="L311" s="33">
        <f t="shared" si="17"/>
        <v>0</v>
      </c>
      <c r="M311" s="33"/>
      <c r="N311" s="33"/>
      <c r="O311" s="33"/>
      <c r="P311" s="33">
        <f t="shared" si="15"/>
        <v>0</v>
      </c>
      <c r="Q311" s="33"/>
      <c r="R311" s="33"/>
      <c r="S311" s="36"/>
      <c r="T311" s="37"/>
      <c r="U311" s="37"/>
      <c r="V311" s="37"/>
      <c r="W311" s="37"/>
    </row>
    <row r="312" spans="1:23" x14ac:dyDescent="0.25">
      <c r="A312" s="32" t="s">
        <v>5</v>
      </c>
      <c r="B312" s="32" t="s">
        <v>144</v>
      </c>
      <c r="C312" s="32" t="s">
        <v>145</v>
      </c>
      <c r="D312" s="32" t="s">
        <v>143</v>
      </c>
      <c r="E312" s="32"/>
      <c r="F312" s="32"/>
      <c r="G312" s="32"/>
      <c r="H312" s="33"/>
      <c r="I312" s="33">
        <f t="shared" si="16"/>
        <v>0</v>
      </c>
      <c r="J312" s="34"/>
      <c r="K312" s="33"/>
      <c r="L312" s="33">
        <f t="shared" si="17"/>
        <v>0</v>
      </c>
      <c r="M312" s="33"/>
      <c r="N312" s="33"/>
      <c r="O312" s="33"/>
      <c r="P312" s="35">
        <f t="shared" si="15"/>
        <v>0</v>
      </c>
      <c r="Q312" s="33"/>
      <c r="R312" s="33"/>
      <c r="S312" s="36"/>
      <c r="T312" s="37"/>
      <c r="U312" s="37"/>
      <c r="V312" s="37"/>
      <c r="W312" s="37"/>
    </row>
    <row r="313" spans="1:23" x14ac:dyDescent="0.25">
      <c r="A313" s="39"/>
      <c r="B313" s="39"/>
      <c r="C313" s="39"/>
      <c r="D313" s="40" t="s">
        <v>765</v>
      </c>
      <c r="E313" s="41">
        <f>SUM(E2:E312)</f>
        <v>0</v>
      </c>
      <c r="F313" s="42">
        <f>SUM(F2:F312)</f>
        <v>15</v>
      </c>
      <c r="G313" s="43"/>
      <c r="H313" s="44">
        <f>SUM(H2:H312)</f>
        <v>0</v>
      </c>
      <c r="I313" s="45"/>
      <c r="J313" s="45"/>
      <c r="K313" s="44">
        <f>SUM(K2:K312)</f>
        <v>0</v>
      </c>
      <c r="L313" s="45"/>
      <c r="M313" s="46"/>
      <c r="N313" s="46"/>
      <c r="O313" s="47">
        <f>SUM(O2:O312)</f>
        <v>0</v>
      </c>
      <c r="P313" s="47"/>
      <c r="Q313" s="47"/>
      <c r="R313" s="47"/>
      <c r="S313" s="47"/>
      <c r="T313" s="47"/>
      <c r="U313" s="47"/>
      <c r="V313" s="47"/>
      <c r="W313" s="47"/>
    </row>
  </sheetData>
  <autoFilter ref="A1:W313" xr:uid="{00000000-0009-0000-0000-000002000000}"/>
  <mergeCells count="3">
    <mergeCell ref="H1:J1"/>
    <mergeCell ref="K1:L1"/>
    <mergeCell ref="O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Contrôle</vt:lpstr>
      <vt:lpstr>AED 2025-2026</vt:lpstr>
      <vt:lpstr>Table calcul</vt:lpstr>
      <vt:lpstr>suivi conso</vt:lpstr>
      <vt:lpstr>conso aed</vt:lpstr>
      <vt:lpstr>conso ade</vt:lpstr>
      <vt:lpstr>AED conso</vt:lpstr>
      <vt:lpstr>'AED 2025-2026'!Zone_d_impression</vt:lpstr>
      <vt:lpstr>'suivi conso'!Zone_d_impression</vt:lpstr>
    </vt:vector>
  </TitlesOfParts>
  <Company>Recotrat de Nancy-Metz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ccholet</dc:creator>
  <cp:lastModifiedBy>abuchwalter@int.ac-nancy-metz.fr</cp:lastModifiedBy>
  <cp:lastPrinted>2026-01-21T10:29:00Z</cp:lastPrinted>
  <dcterms:created xsi:type="dcterms:W3CDTF">2023-05-03T07:20:44Z</dcterms:created>
  <dcterms:modified xsi:type="dcterms:W3CDTF">2026-03-10T15:16:43Z</dcterms:modified>
</cp:coreProperties>
</file>